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s_c\Documents\Tax Reduction Assistance\"/>
    </mc:Choice>
  </mc:AlternateContent>
  <bookViews>
    <workbookView xWindow="480" yWindow="110" windowWidth="16610" windowHeight="7970" tabRatio="995" firstSheet="3" activeTab="7"/>
  </bookViews>
  <sheets>
    <sheet name="image of improvement blank" sheetId="20" r:id="rId1"/>
    <sheet name="Protest Worksheet Example" sheetId="19" r:id="rId2"/>
    <sheet name="ImpListfromAppCardExample" sheetId="16" r:id="rId3"/>
    <sheet name="Instructions and Dep Calculator" sheetId="3" r:id="rId4"/>
    <sheet name="Spreadsheet 4 You" sheetId="13" r:id="rId5"/>
    <sheet name="Blank Spreadsheet No Formulas" sheetId="14" r:id="rId6"/>
    <sheet name="Improvements Blank for web" sheetId="17" r:id="rId7"/>
    <sheet name="Improvements Blank App Cards" sheetId="10" r:id="rId8"/>
  </sheets>
  <definedNames>
    <definedName name="_xlnm.Print_Titles" localSheetId="0">'image of improvement blank'!$2:$2</definedName>
    <definedName name="_xlnm.Print_Titles" localSheetId="2">ImpListfromAppCardExample!$1:$1</definedName>
  </definedNames>
  <calcPr calcId="162913"/>
</workbook>
</file>

<file path=xl/calcChain.xml><?xml version="1.0" encoding="utf-8"?>
<calcChain xmlns="http://schemas.openxmlformats.org/spreadsheetml/2006/main">
  <c r="M13" i="20" l="1"/>
  <c r="O8" i="20"/>
  <c r="O6" i="20"/>
  <c r="O4" i="20"/>
  <c r="K12" i="17" l="1"/>
  <c r="M7" i="17"/>
  <c r="M5" i="17"/>
  <c r="M3" i="17"/>
  <c r="G3" i="13" l="1"/>
  <c r="T14" i="19"/>
  <c r="R14" i="19"/>
  <c r="O14" i="19"/>
  <c r="M14" i="19"/>
  <c r="L14" i="19"/>
  <c r="G14" i="19"/>
  <c r="T13" i="19"/>
  <c r="R13" i="19"/>
  <c r="O13" i="19"/>
  <c r="M13" i="19"/>
  <c r="L13" i="19"/>
  <c r="G13" i="19"/>
  <c r="T12" i="19"/>
  <c r="R12" i="19"/>
  <c r="O12" i="19"/>
  <c r="M12" i="19"/>
  <c r="L12" i="19"/>
  <c r="G12" i="19"/>
  <c r="T11" i="19"/>
  <c r="R11" i="19"/>
  <c r="O11" i="19"/>
  <c r="M11" i="19"/>
  <c r="L11" i="19"/>
  <c r="G11" i="19"/>
  <c r="T10" i="19"/>
  <c r="R10" i="19"/>
  <c r="O10" i="19"/>
  <c r="M10" i="19"/>
  <c r="L10" i="19"/>
  <c r="G10" i="19"/>
  <c r="T9" i="19"/>
  <c r="R9" i="19"/>
  <c r="O9" i="19"/>
  <c r="M9" i="19"/>
  <c r="L9" i="19"/>
  <c r="G9" i="19"/>
  <c r="T8" i="19"/>
  <c r="R8" i="19"/>
  <c r="O8" i="19"/>
  <c r="M8" i="19"/>
  <c r="L8" i="19"/>
  <c r="H8" i="19"/>
  <c r="I8" i="19" s="1"/>
  <c r="G8" i="19"/>
  <c r="T7" i="19"/>
  <c r="R7" i="19"/>
  <c r="O7" i="19"/>
  <c r="M7" i="19"/>
  <c r="L7" i="19"/>
  <c r="G7" i="19"/>
  <c r="T6" i="19"/>
  <c r="R6" i="19"/>
  <c r="O6" i="19"/>
  <c r="M6" i="19"/>
  <c r="L6" i="19"/>
  <c r="G6" i="19"/>
  <c r="T5" i="19"/>
  <c r="R5" i="19"/>
  <c r="O5" i="19"/>
  <c r="M5" i="19"/>
  <c r="L5" i="19"/>
  <c r="G5" i="19"/>
  <c r="T4" i="19"/>
  <c r="R4" i="19"/>
  <c r="O4" i="19"/>
  <c r="M4" i="19"/>
  <c r="L4" i="19"/>
  <c r="G4" i="19"/>
  <c r="H4" i="19" s="1"/>
  <c r="I4" i="19" s="1"/>
  <c r="L3" i="19"/>
  <c r="G3" i="19"/>
  <c r="H12" i="19" s="1"/>
  <c r="I12" i="19" s="1"/>
  <c r="R4" i="13"/>
  <c r="L12" i="16"/>
  <c r="L12" i="10"/>
  <c r="P13" i="19" l="1"/>
  <c r="P9" i="19"/>
  <c r="P5" i="19"/>
  <c r="H13" i="19"/>
  <c r="I13" i="19" s="1"/>
  <c r="U13" i="19" s="1"/>
  <c r="V13" i="19" s="1"/>
  <c r="P6" i="19"/>
  <c r="P8" i="19"/>
  <c r="U8" i="19" s="1"/>
  <c r="V8" i="19" s="1"/>
  <c r="P11" i="19"/>
  <c r="P14" i="19"/>
  <c r="P4" i="19"/>
  <c r="U4" i="19" s="1"/>
  <c r="V4" i="19" s="1"/>
  <c r="P7" i="19"/>
  <c r="P10" i="19"/>
  <c r="P12" i="19"/>
  <c r="U12" i="19" s="1"/>
  <c r="V12" i="19" s="1"/>
  <c r="H7" i="19"/>
  <c r="I7" i="19" s="1"/>
  <c r="H11" i="19"/>
  <c r="I11" i="19" s="1"/>
  <c r="H6" i="19"/>
  <c r="I6" i="19" s="1"/>
  <c r="H10" i="19"/>
  <c r="I10" i="19" s="1"/>
  <c r="H14" i="19"/>
  <c r="I14" i="19" s="1"/>
  <c r="H5" i="19"/>
  <c r="I5" i="19" s="1"/>
  <c r="H9" i="19"/>
  <c r="I9" i="19" s="1"/>
  <c r="U9" i="19" s="1"/>
  <c r="V9" i="19" s="1"/>
  <c r="M14" i="13"/>
  <c r="M13" i="13"/>
  <c r="M12" i="13"/>
  <c r="M11" i="13"/>
  <c r="M10" i="13"/>
  <c r="M9" i="13"/>
  <c r="M8" i="13"/>
  <c r="M7" i="13"/>
  <c r="M6" i="13"/>
  <c r="M5" i="13"/>
  <c r="M4" i="13"/>
  <c r="T14" i="13"/>
  <c r="T13" i="13"/>
  <c r="T12" i="13"/>
  <c r="T11" i="13"/>
  <c r="T10" i="13"/>
  <c r="T9" i="13"/>
  <c r="T8" i="13"/>
  <c r="T7" i="13"/>
  <c r="T6" i="13"/>
  <c r="T5" i="13"/>
  <c r="T4" i="13"/>
  <c r="R13" i="13"/>
  <c r="O13" i="13"/>
  <c r="L13" i="13"/>
  <c r="G13" i="13"/>
  <c r="U11" i="19" l="1"/>
  <c r="V11" i="19" s="1"/>
  <c r="U10" i="19"/>
  <c r="V10" i="19" s="1"/>
  <c r="U5" i="19"/>
  <c r="V5" i="19" s="1"/>
  <c r="U7" i="19"/>
  <c r="V7" i="19" s="1"/>
  <c r="U14" i="19"/>
  <c r="V14" i="19" s="1"/>
  <c r="U6" i="19"/>
  <c r="V6" i="19" s="1"/>
  <c r="P13" i="13"/>
  <c r="N7" i="10"/>
  <c r="N5" i="10"/>
  <c r="N3" i="10"/>
  <c r="F4" i="3"/>
  <c r="G4" i="3" s="1"/>
  <c r="N3" i="16"/>
  <c r="N7" i="16" l="1"/>
  <c r="N5" i="16"/>
  <c r="L3" i="13" l="1"/>
  <c r="H13" i="13" l="1"/>
  <c r="I13" i="13" s="1"/>
  <c r="R12" i="13"/>
  <c r="O12" i="13"/>
  <c r="L12" i="13"/>
  <c r="G12" i="13"/>
  <c r="H12" i="13" s="1"/>
  <c r="I12" i="13" s="1"/>
  <c r="R11" i="13"/>
  <c r="O11" i="13"/>
  <c r="L11" i="13"/>
  <c r="G11" i="13"/>
  <c r="H11" i="13" s="1"/>
  <c r="I11" i="13" s="1"/>
  <c r="R10" i="13"/>
  <c r="O10" i="13"/>
  <c r="L10" i="13"/>
  <c r="G10" i="13"/>
  <c r="H10" i="13" s="1"/>
  <c r="I10" i="13" s="1"/>
  <c r="R14" i="13"/>
  <c r="O14" i="13"/>
  <c r="L14" i="13"/>
  <c r="G14" i="13"/>
  <c r="H14" i="13" s="1"/>
  <c r="I14" i="13" s="1"/>
  <c r="R9" i="13"/>
  <c r="O9" i="13"/>
  <c r="L9" i="13"/>
  <c r="G9" i="13"/>
  <c r="H9" i="13" s="1"/>
  <c r="I9" i="13" s="1"/>
  <c r="R8" i="13"/>
  <c r="O8" i="13"/>
  <c r="L8" i="13"/>
  <c r="G8" i="13"/>
  <c r="H8" i="13" s="1"/>
  <c r="I8" i="13" s="1"/>
  <c r="R7" i="13"/>
  <c r="O7" i="13"/>
  <c r="L7" i="13"/>
  <c r="G7" i="13"/>
  <c r="H7" i="13" s="1"/>
  <c r="I7" i="13" s="1"/>
  <c r="R6" i="13"/>
  <c r="O6" i="13"/>
  <c r="L6" i="13"/>
  <c r="G6" i="13"/>
  <c r="H6" i="13" s="1"/>
  <c r="I6" i="13" s="1"/>
  <c r="R5" i="13"/>
  <c r="O5" i="13"/>
  <c r="L5" i="13"/>
  <c r="G5" i="13"/>
  <c r="H5" i="13" s="1"/>
  <c r="I5" i="13" s="1"/>
  <c r="O4" i="13"/>
  <c r="L4" i="13"/>
  <c r="G4" i="13"/>
  <c r="H4" i="13" s="1"/>
  <c r="I4" i="13" s="1"/>
  <c r="U13" i="13" l="1"/>
  <c r="V13" i="13" s="1"/>
  <c r="P12" i="13"/>
  <c r="P11" i="13"/>
  <c r="U11" i="13" s="1"/>
  <c r="P5" i="13"/>
  <c r="U5" i="13" s="1"/>
  <c r="P10" i="13"/>
  <c r="U10" i="13" s="1"/>
  <c r="P9" i="13"/>
  <c r="U9" i="13" s="1"/>
  <c r="P14" i="13"/>
  <c r="U14" i="13" s="1"/>
  <c r="P6" i="13"/>
  <c r="U6" i="13" s="1"/>
  <c r="P7" i="13"/>
  <c r="U7" i="13" s="1"/>
  <c r="P4" i="13"/>
  <c r="U4" i="13" s="1"/>
  <c r="P8" i="13"/>
  <c r="U8" i="13" s="1"/>
  <c r="U12" i="13" l="1"/>
  <c r="V12" i="13" s="1"/>
  <c r="V4" i="13"/>
  <c r="V9" i="13"/>
  <c r="V7" i="13"/>
  <c r="V6" i="13"/>
  <c r="V10" i="13"/>
  <c r="V8" i="13"/>
  <c r="V14" i="13"/>
  <c r="V5" i="13"/>
  <c r="V11" i="13"/>
</calcChain>
</file>

<file path=xl/sharedStrings.xml><?xml version="1.0" encoding="utf-8"?>
<sst xmlns="http://schemas.openxmlformats.org/spreadsheetml/2006/main" count="437" uniqueCount="145">
  <si>
    <t>Address</t>
  </si>
  <si>
    <t>Land SF</t>
  </si>
  <si>
    <t>$/SF Land</t>
  </si>
  <si>
    <t xml:space="preserve"> </t>
  </si>
  <si>
    <t>Size Adj</t>
  </si>
  <si>
    <t>Land Value</t>
  </si>
  <si>
    <t>Size Diff</t>
  </si>
  <si>
    <t>Cond %</t>
  </si>
  <si>
    <t>Adj Value</t>
  </si>
  <si>
    <t>Eff Age</t>
  </si>
  <si>
    <t>Total Adj</t>
  </si>
  <si>
    <t>Land Value ÷ Land SF</t>
  </si>
  <si>
    <t>Size Diff x $/SF</t>
  </si>
  <si>
    <t>Low:</t>
  </si>
  <si>
    <t>High:</t>
  </si>
  <si>
    <t>INDICATED VALUE RANGE:</t>
  </si>
  <si>
    <t>#</t>
  </si>
  <si>
    <t>Estimated Value:</t>
  </si>
  <si>
    <t>PROTEST WORKSHEET</t>
  </si>
  <si>
    <t>Lot SF &amp; $</t>
  </si>
  <si>
    <t>Class Code</t>
  </si>
  <si>
    <t>Total Value</t>
  </si>
  <si>
    <t>B14</t>
  </si>
  <si>
    <t>Eff Age/ Yr Built</t>
  </si>
  <si>
    <t>Other Info (# Stories, Lot Type)</t>
  </si>
  <si>
    <t>Properties Most Like Subject:</t>
  </si>
  <si>
    <t>810 Myrtlewood</t>
  </si>
  <si>
    <t>151587 SF (3.5 acres) $95,600</t>
  </si>
  <si>
    <t>F13</t>
  </si>
  <si>
    <t>MA Imp SF &amp; $ (no dep)</t>
  </si>
  <si>
    <t>Describe Other Imps + $ (with dep)</t>
  </si>
  <si>
    <t>1005 Myrtlewood</t>
  </si>
  <si>
    <t>809 Myrtlewood</t>
  </si>
  <si>
    <t>150718 SF (3.5 acres) $95,270</t>
  </si>
  <si>
    <t>B19</t>
  </si>
  <si>
    <t>904 Myrtlewood</t>
  </si>
  <si>
    <t>206474 SF (4.7 acres) 116460</t>
  </si>
  <si>
    <t>B17</t>
  </si>
  <si>
    <t>907 Myrtlewood</t>
  </si>
  <si>
    <t>90169 SF (2.1 Acres) $72260</t>
  </si>
  <si>
    <t>1 story; det garage; cul de sac lot</t>
  </si>
  <si>
    <t>908 Myrtlewood</t>
  </si>
  <si>
    <t>254826 SF (5.9 acres)  $134830</t>
  </si>
  <si>
    <t>2 story; det garage; cul de sac lot; does not flood</t>
  </si>
  <si>
    <t>909 Myrtlewood</t>
  </si>
  <si>
    <t>164047 SF (3.8 acres)  $100340</t>
  </si>
  <si>
    <t>3107SF   $122,540</t>
  </si>
  <si>
    <t>4618 SF  $322,210</t>
  </si>
  <si>
    <t>6088 SF  $354,410</t>
  </si>
  <si>
    <t>2801 SF   $129,810</t>
  </si>
  <si>
    <t>6626 SF    $382,760</t>
  </si>
  <si>
    <t>4162 SF   $200,720</t>
  </si>
  <si>
    <t>B15</t>
  </si>
  <si>
    <t>B16</t>
  </si>
  <si>
    <t>2 story; only rear lot floods (not near house)</t>
  </si>
  <si>
    <t>2 story; built in garage; cul de sac lot; lot floods frequently</t>
  </si>
  <si>
    <t>2 story; attached garage; cul de sac lot; lot floods frequently</t>
  </si>
  <si>
    <t>2 story; attached and detached garage; pool in screened porch; cul de sac lot; lot floods frequently</t>
  </si>
  <si>
    <t>1001 Myrtlewood</t>
  </si>
  <si>
    <t>217539 SF (5 acres)  $120660</t>
  </si>
  <si>
    <t>5174 SF   $249,180</t>
  </si>
  <si>
    <t>1002 Myrtlewood</t>
  </si>
  <si>
    <t>209219 SF (4.8 acres)  $117500</t>
  </si>
  <si>
    <t>2752 SF   $137,220</t>
  </si>
  <si>
    <t>2 story; det garage; does not flood</t>
  </si>
  <si>
    <t>ADDITIONAL TOOLS</t>
  </si>
  <si>
    <t>sf/acre</t>
  </si>
  <si>
    <t>Acres</t>
  </si>
  <si>
    <t>MAs only Square footages</t>
  </si>
  <si>
    <t>Adj Value all other Improvements</t>
  </si>
  <si>
    <t>1003 Myrtlewood</t>
  </si>
  <si>
    <t>MAs only Values in $ (not adj value)</t>
  </si>
  <si>
    <t>218584 SF (5 acres)  $121060</t>
  </si>
  <si>
    <t>2580 SF   $140,510</t>
  </si>
  <si>
    <t>1980*</t>
  </si>
  <si>
    <t>1004 Myrtlewood</t>
  </si>
  <si>
    <t>209219 SF (4.8 acres)   $117500</t>
  </si>
  <si>
    <t>2407 SF   $132,790</t>
  </si>
  <si>
    <t>1982*</t>
  </si>
  <si>
    <t>158036 SF (3.6 acres)  $98050</t>
  </si>
  <si>
    <t>3710 SF  $180,970</t>
  </si>
  <si>
    <t>2 story; det garage; *eff Year Blt 1993; does not flood</t>
  </si>
  <si>
    <t>2 story; det garage; *eff Year Blt 2000; rear of lot floods</t>
  </si>
  <si>
    <t>2 story; det garage; only rear lot floods (not near house)</t>
  </si>
  <si>
    <t>1007 Myrtlewood</t>
  </si>
  <si>
    <t>115826 SF (2.7 acres)  $82010</t>
  </si>
  <si>
    <t>3703 SF  $198,030</t>
  </si>
  <si>
    <t>2 story; det and built in garage; does not flood</t>
  </si>
  <si>
    <t>MA Imp  SF &amp; Value (no  dep)</t>
  </si>
  <si>
    <t>Depr %</t>
  </si>
  <si>
    <t>Describe Other Improvements + $ (Adj Value /depreciated)</t>
  </si>
  <si>
    <t>MA Imp Value</t>
  </si>
  <si>
    <t>MA Imp SF</t>
  </si>
  <si>
    <t>$/SF MA</t>
  </si>
  <si>
    <t>Other Imp Value</t>
  </si>
  <si>
    <t>Dep %</t>
  </si>
  <si>
    <t>Dep Adj</t>
  </si>
  <si>
    <t>Formulas &amp; Notes:</t>
  </si>
  <si>
    <t>Subject Size - Comp Size</t>
  </si>
  <si>
    <t>Total Value - Total Adj</t>
  </si>
  <si>
    <t>MA Imp SF &amp; Value All Imps</t>
  </si>
  <si>
    <t>Other Improvements w/SF (value included with MA Imp Value) + Other Impr.</t>
  </si>
  <si>
    <t>Other Known Info (# Stories, Lot Info)</t>
  </si>
  <si>
    <t>IMPROVEMENTS LISTING USING WEB INFORMATION</t>
  </si>
  <si>
    <t>IMPROVEMENTS LISTING USING APPRAISAL CARDS OR SALE INFORMATION</t>
  </si>
  <si>
    <t>Improvement Value</t>
  </si>
  <si>
    <t>Cost of Repairs</t>
  </si>
  <si>
    <t>Actual Depreciation %</t>
  </si>
  <si>
    <t>DEPR % for Worksheet</t>
  </si>
  <si>
    <t>DEPRECIATION CALCULATOR</t>
  </si>
  <si>
    <t>INSTRUCTIONS FOR USING IMPROVEMENT BLANKS AND SPREADSHEET</t>
  </si>
  <si>
    <t>Download the 2020.Protest Worksheets.xlsx from the GCTO website (www.galcotax.com/Press Releases and Important Information</t>
  </si>
  <si>
    <r>
      <t xml:space="preserve">Complete appropriate </t>
    </r>
    <r>
      <rPr>
        <b/>
        <sz val="12"/>
        <color rgb="FF000000"/>
        <rFont val="Book Antiqua"/>
        <family val="1"/>
      </rPr>
      <t>Improvements Listing</t>
    </r>
    <r>
      <rPr>
        <sz val="12"/>
        <color rgb="FF000000"/>
        <rFont val="Book Antiqua"/>
        <family val="1"/>
      </rPr>
      <t xml:space="preserve"> form using CAD appraisal cards or information on CAD website.</t>
    </r>
  </si>
  <si>
    <t xml:space="preserve">As you enter information, the shaded cells will automatically calculate and adjust the comps to your property.  An adjusted value will result in the Adj Value column. </t>
  </si>
  <si>
    <r>
      <t xml:space="preserve">Complete INDICATED VALUE RANGE information at bottom of spreadsheet.  </t>
    </r>
    <r>
      <rPr>
        <b/>
        <sz val="12"/>
        <color rgb="FF000000"/>
        <rFont val="Book Antiqua"/>
        <family val="1"/>
      </rPr>
      <t>In determining property most like yours, which required least adjustments, have  similar features such as size, class code, age and other improvements</t>
    </r>
    <r>
      <rPr>
        <sz val="12"/>
        <color rgb="FF000000"/>
        <rFont val="Book Antiqua"/>
        <family val="1"/>
      </rPr>
      <t xml:space="preserve">?  If you do not have a pool, do not use that comp unless all other factors are the same.  </t>
    </r>
  </si>
  <si>
    <r>
      <t xml:space="preserve">Complete top row of </t>
    </r>
    <r>
      <rPr>
        <b/>
        <sz val="12"/>
        <color rgb="FF000000"/>
        <rFont val="Book Antiqua"/>
        <family val="1"/>
      </rPr>
      <t xml:space="preserve">Spreadsheet 4 You </t>
    </r>
    <r>
      <rPr>
        <sz val="12"/>
        <color rgb="FF000000"/>
        <rFont val="Book Antiqua"/>
        <family val="1"/>
      </rPr>
      <t xml:space="preserve">worksheet with your property info and comparable properties using info from </t>
    </r>
    <r>
      <rPr>
        <b/>
        <sz val="12"/>
        <color rgb="FF000000"/>
        <rFont val="Book Antiqua"/>
        <family val="1"/>
      </rPr>
      <t>Improvements Listing</t>
    </r>
    <r>
      <rPr>
        <sz val="12"/>
        <color rgb="FF000000"/>
        <rFont val="Book Antiqua"/>
        <family val="1"/>
      </rPr>
      <t xml:space="preserve">. </t>
    </r>
  </si>
  <si>
    <r>
      <t xml:space="preserve">If the condition of your property is below the norm for neighborhood and the CAD has 100% in the DEPR categories, you will need to determine the total cost of repairs.  Divide that amount by the Imp Value to determine the Cond % </t>
    </r>
    <r>
      <rPr>
        <i/>
        <sz val="12"/>
        <color rgb="FF000000"/>
        <rFont val="Book Antiqua"/>
        <family val="1"/>
      </rPr>
      <t xml:space="preserve">(eg $10,000 in repairs ÷ $196,110 = 5% condition adjustment.  Subject from 100.)  Enter 95% as the Cond .  </t>
    </r>
    <r>
      <rPr>
        <sz val="12"/>
        <color rgb="FF000000"/>
        <rFont val="Book Antiqua"/>
        <family val="1"/>
      </rPr>
      <t>See calculator above.</t>
    </r>
  </si>
  <si>
    <t>Quality Adj</t>
  </si>
  <si>
    <t>Quality Adj/SF</t>
  </si>
  <si>
    <t>Land Value Adj</t>
  </si>
  <si>
    <t>Imp Value Adj</t>
  </si>
  <si>
    <t>OP 174 SF $1290; GA 1048 SF $15550; OB $1500; FP $1800 = $20,140</t>
  </si>
  <si>
    <t>OPs 681 SF $7650; deck 312 SF $1670; GA 1435 SF $32190; pool w/spa $10000; outdoor kitchen $8000; FP $1800 = $61,310</t>
  </si>
  <si>
    <t>OP 332 sf $2360; screen porch 2460 sf $23,240; pool $7500; det gar 896 SF $12700; GA 902 SF $12790; storage 110 SF $1560; CP2 864 SF $6120; barn 952 SF $9710; FP $3000 = $78,900</t>
  </si>
  <si>
    <t>deck 864 SF $1740; det garage 864 SF $10920; FP $1800 = $14,460</t>
  </si>
  <si>
    <t>Ops 2377SF $18110; GA 832 SF $12680; pool &amp; spa $10000 = $40,790</t>
  </si>
  <si>
    <t>OPs 734 SF $5380; MA addition 823 SF $40160; out building $5000; FP $1800 = $52,340</t>
  </si>
  <si>
    <t>Deck 376 SF $1620; OPs 1128 SF $7110; det gar 1160 SF $17040; 1340 SF det garage with apart total $62,450; two pools and tennis court $17500; FP $3000 = $108,720</t>
  </si>
  <si>
    <t>det gar 720 SF $9580; OPs 44 SF $260; deck 600 SF $2280; breezeway 90 SF $510; CP2 216 SF $1230; pool $7500; tennis court $9320; FP $1800 = $32,480</t>
  </si>
  <si>
    <t>OPs 270 SF $2210; det gar 400 SF $7660; barn apartment 3000 SF $104,800; FP $1800 = $116,470</t>
  </si>
  <si>
    <t>Det gar 567 SF $10100; OP 24 SF $180; strg 861 SF $15340; Bzwy 90 SF $690; pool $7500; CPs with deck &amp; storage $10000; SFP $3000 = $46,810</t>
  </si>
  <si>
    <t>Det gar 961 SF $13570; OPs 636 SF $3860; encl porch 348 SF $4910; bzwy 160 SF $970; Screen porches 954 SF $9620; FP $3000 = $35,900</t>
  </si>
  <si>
    <t>GA 660 SF $12090; OPs 202 SF $1590; det. Gar 1680 SF $30700; pool  spa $10000; FP $3000 = $57,300</t>
  </si>
  <si>
    <t>$/SF MA Subject - $/SF MA Comp</t>
  </si>
  <si>
    <t>Quality Adj/SF x $/SF MA</t>
  </si>
  <si>
    <t>Land Value Sub - Land Value Comp</t>
  </si>
  <si>
    <t>Subject Dep % x  MA Imp Value of Comp</t>
  </si>
  <si>
    <t>Sub Other Imp Value - Comp Other Imp Value</t>
  </si>
  <si>
    <t>Quality Adj + Land Value Adj + Size Adj + Dept Adj + Imp Value Adj</t>
  </si>
  <si>
    <r>
      <t xml:space="preserve">MA Imp Value </t>
    </r>
    <r>
      <rPr>
        <sz val="9"/>
        <color theme="1"/>
        <rFont val="Calibri"/>
        <family val="2"/>
      </rPr>
      <t xml:space="preserve">÷ </t>
    </r>
    <r>
      <rPr>
        <sz val="9"/>
        <color theme="1"/>
        <rFont val="Book Antiqua"/>
        <family val="1"/>
      </rPr>
      <t>Imp SF</t>
    </r>
  </si>
  <si>
    <t>Quality Cons=3; Size=3 and 7; Land=1,5,10; Age=1, 5; Dep=9; Other Imp=3; Least Adj=3, 7, 9</t>
  </si>
  <si>
    <t>Your estimate</t>
  </si>
  <si>
    <t>CAD Improvement Value</t>
  </si>
  <si>
    <t>1 - depr %     (% good)</t>
  </si>
  <si>
    <t>cost of repairs divided by improvement value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</si>
</sst>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6" formatCode="&quot;$&quot;#,##0_);[Red]\(&quot;$&quot;#,##0\)"/>
    <numFmt numFmtId="164" formatCode="&quot;$&quot;#,##0"/>
    <numFmt numFmtId="165" formatCode="&quot;$&quot;#,##0.00"/>
    <numFmt numFmtId="166" formatCode="#,##0.0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color theme="1"/>
      <name val="Book Antiqua"/>
      <family val="1"/>
    </font>
    <font>
      <sz val="11"/>
      <name val="Book Antiqua"/>
      <family val="1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Book Antiqua"/>
      <family val="1"/>
    </font>
    <font>
      <sz val="10"/>
      <color rgb="FF000000"/>
      <name val="Book Antiqua"/>
      <family val="1"/>
    </font>
    <font>
      <b/>
      <sz val="12"/>
      <color theme="1"/>
      <name val="Book Antiqua"/>
      <family val="1"/>
    </font>
    <font>
      <sz val="12"/>
      <color theme="1"/>
      <name val="Calibri"/>
      <family val="2"/>
      <scheme val="minor"/>
    </font>
    <font>
      <b/>
      <sz val="11"/>
      <color rgb="FF000000"/>
      <name val="Book Antiqua"/>
      <family val="1"/>
    </font>
    <font>
      <sz val="12"/>
      <color rgb="FF000000"/>
      <name val="Book Antiqua"/>
      <family val="1"/>
    </font>
    <font>
      <b/>
      <sz val="12"/>
      <color rgb="FF000000"/>
      <name val="Book Antiqua"/>
      <family val="1"/>
    </font>
    <font>
      <i/>
      <sz val="12"/>
      <color rgb="FF000000"/>
      <name val="Book Antiqua"/>
      <family val="1"/>
    </font>
    <font>
      <sz val="10"/>
      <color theme="1"/>
      <name val="Calibri"/>
      <family val="2"/>
      <scheme val="minor"/>
    </font>
    <font>
      <sz val="10"/>
      <color rgb="FF000000"/>
      <name val="Garamond"/>
      <family val="1"/>
    </font>
    <font>
      <b/>
      <u/>
      <sz val="12"/>
      <color rgb="FF000000"/>
      <name val="Book Antiqua"/>
      <family val="1"/>
    </font>
    <font>
      <u/>
      <sz val="10"/>
      <color rgb="FF000000"/>
      <name val="Book Antiqua"/>
      <family val="1"/>
    </font>
    <font>
      <sz val="9"/>
      <color theme="1"/>
      <name val="Book Antiqua"/>
      <family val="1"/>
    </font>
    <font>
      <sz val="9"/>
      <color theme="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5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93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/>
    <xf numFmtId="164" fontId="7" fillId="0" borderId="0" xfId="0" applyNumberFormat="1" applyFont="1" applyFill="1" applyAlignment="1">
      <alignment horizontal="center" vertical="center"/>
    </xf>
    <xf numFmtId="3" fontId="7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Alignment="1">
      <alignment horizontal="center" vertical="center"/>
    </xf>
    <xf numFmtId="3" fontId="2" fillId="0" borderId="0" xfId="0" applyNumberFormat="1" applyFont="1" applyFill="1" applyAlignment="1">
      <alignment horizontal="center" vertical="center"/>
    </xf>
    <xf numFmtId="165" fontId="7" fillId="0" borderId="0" xfId="0" applyNumberFormat="1" applyFont="1" applyFill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 wrapText="1"/>
    </xf>
    <xf numFmtId="165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5" fillId="0" borderId="1" xfId="0" applyFont="1" applyFill="1" applyBorder="1" applyAlignment="1">
      <alignment vertical="center"/>
    </xf>
    <xf numFmtId="0" fontId="7" fillId="0" borderId="1" xfId="0" applyFont="1" applyBorder="1" applyAlignment="1">
      <alignment vertical="center"/>
    </xf>
    <xf numFmtId="0" fontId="8" fillId="0" borderId="1" xfId="1" applyFont="1" applyFill="1" applyBorder="1" applyAlignment="1" applyProtection="1">
      <alignment vertical="center"/>
      <protection locked="0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9" fontId="4" fillId="0" borderId="1" xfId="0" applyNumberFormat="1" applyFont="1" applyFill="1" applyBorder="1" applyAlignment="1">
      <alignment horizontal="center" vertical="center"/>
    </xf>
    <xf numFmtId="0" fontId="3" fillId="0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wrapText="1" readingOrder="1"/>
    </xf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3" fontId="4" fillId="3" borderId="1" xfId="0" applyNumberFormat="1" applyFont="1" applyFill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6" fillId="2" borderId="1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6" fontId="8" fillId="0" borderId="1" xfId="1" applyNumberFormat="1" applyFont="1" applyFill="1" applyBorder="1" applyAlignment="1" applyProtection="1">
      <alignment vertical="center" wrapText="1"/>
      <protection locked="0"/>
    </xf>
    <xf numFmtId="0" fontId="16" fillId="0" borderId="0" xfId="0" applyFont="1"/>
    <xf numFmtId="0" fontId="6" fillId="2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6" fontId="6" fillId="2" borderId="1" xfId="0" applyNumberFormat="1" applyFont="1" applyFill="1" applyBorder="1" applyAlignment="1">
      <alignment horizontal="center" vertical="center"/>
    </xf>
    <xf numFmtId="6" fontId="8" fillId="0" borderId="1" xfId="1" applyNumberFormat="1" applyFont="1" applyFill="1" applyBorder="1" applyAlignment="1" applyProtection="1">
      <alignment horizontal="center" vertical="center"/>
      <protection locked="0"/>
    </xf>
    <xf numFmtId="164" fontId="7" fillId="0" borderId="1" xfId="0" applyNumberFormat="1" applyFont="1" applyBorder="1" applyAlignment="1">
      <alignment horizontal="center" vertical="center"/>
    </xf>
    <xf numFmtId="6" fontId="7" fillId="0" borderId="1" xfId="0" applyNumberFormat="1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left" vertical="center" wrapText="1"/>
    </xf>
    <xf numFmtId="3" fontId="7" fillId="0" borderId="1" xfId="0" applyNumberFormat="1" applyFont="1" applyFill="1" applyBorder="1" applyAlignment="1">
      <alignment horizontal="left" vertical="center" wrapText="1"/>
    </xf>
    <xf numFmtId="165" fontId="4" fillId="2" borderId="1" xfId="0" applyNumberFormat="1" applyFont="1" applyFill="1" applyBorder="1" applyAlignment="1">
      <alignment horizontal="center" vertical="center"/>
    </xf>
    <xf numFmtId="165" fontId="6" fillId="0" borderId="0" xfId="0" applyNumberFormat="1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left" vertical="center" wrapText="1"/>
    </xf>
    <xf numFmtId="3" fontId="6" fillId="0" borderId="0" xfId="0" applyNumberFormat="1" applyFont="1" applyFill="1" applyBorder="1" applyAlignment="1">
      <alignment horizontal="left" vertical="center" wrapText="1"/>
    </xf>
    <xf numFmtId="0" fontId="4" fillId="0" borderId="0" xfId="0" applyFont="1"/>
    <xf numFmtId="0" fontId="7" fillId="0" borderId="0" xfId="0" applyFont="1"/>
    <xf numFmtId="164" fontId="7" fillId="0" borderId="9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0" borderId="11" xfId="0" applyNumberFormat="1" applyFont="1" applyFill="1" applyBorder="1" applyAlignment="1">
      <alignment horizontal="center" vertical="center"/>
    </xf>
    <xf numFmtId="164" fontId="7" fillId="0" borderId="12" xfId="0" applyNumberFormat="1" applyFont="1" applyFill="1" applyBorder="1" applyAlignment="1">
      <alignment horizontal="center" vertical="center"/>
    </xf>
    <xf numFmtId="165" fontId="6" fillId="0" borderId="17" xfId="0" applyNumberFormat="1" applyFont="1" applyFill="1" applyBorder="1" applyAlignment="1">
      <alignment horizontal="center" vertical="center"/>
    </xf>
    <xf numFmtId="165" fontId="6" fillId="0" borderId="18" xfId="0" applyNumberFormat="1" applyFont="1" applyFill="1" applyBorder="1" applyAlignment="1">
      <alignment horizontal="center" vertical="center"/>
    </xf>
    <xf numFmtId="165" fontId="6" fillId="0" borderId="19" xfId="0" applyNumberFormat="1" applyFont="1" applyFill="1" applyBorder="1" applyAlignment="1">
      <alignment horizontal="center" vertical="center"/>
    </xf>
    <xf numFmtId="3" fontId="7" fillId="0" borderId="11" xfId="0" applyNumberFormat="1" applyFont="1" applyFill="1" applyBorder="1" applyAlignment="1">
      <alignment horizontal="center" vertical="center"/>
    </xf>
    <xf numFmtId="3" fontId="7" fillId="0" borderId="12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3" fontId="6" fillId="2" borderId="1" xfId="0" applyNumberFormat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3" fontId="7" fillId="3" borderId="11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" fontId="6" fillId="4" borderId="16" xfId="0" applyNumberFormat="1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3" fontId="4" fillId="0" borderId="12" xfId="0" applyNumberFormat="1" applyFont="1" applyBorder="1" applyAlignment="1">
      <alignment horizontal="center" vertical="center"/>
    </xf>
    <xf numFmtId="166" fontId="4" fillId="3" borderId="16" xfId="0" applyNumberFormat="1" applyFont="1" applyFill="1" applyBorder="1" applyAlignment="1">
      <alignment horizontal="center" vertical="center"/>
    </xf>
    <xf numFmtId="164" fontId="4" fillId="0" borderId="12" xfId="0" applyNumberFormat="1" applyFont="1" applyBorder="1" applyAlignment="1">
      <alignment horizontal="center" vertical="center"/>
    </xf>
    <xf numFmtId="164" fontId="5" fillId="4" borderId="16" xfId="0" applyNumberFormat="1" applyFont="1" applyFill="1" applyBorder="1" applyAlignment="1">
      <alignment horizontal="center" vertical="center"/>
    </xf>
    <xf numFmtId="3" fontId="7" fillId="5" borderId="1" xfId="0" applyNumberFormat="1" applyFont="1" applyFill="1" applyBorder="1" applyAlignment="1">
      <alignment horizontal="left" vertical="center" wrapText="1"/>
    </xf>
    <xf numFmtId="0" fontId="8" fillId="4" borderId="1" xfId="1" applyFont="1" applyFill="1" applyBorder="1" applyAlignment="1" applyProtection="1">
      <alignment vertical="center" wrapText="1"/>
      <protection locked="0"/>
    </xf>
    <xf numFmtId="0" fontId="7" fillId="4" borderId="1" xfId="0" applyFont="1" applyFill="1" applyBorder="1" applyAlignment="1">
      <alignment vertical="center" wrapText="1"/>
    </xf>
    <xf numFmtId="6" fontId="7" fillId="4" borderId="1" xfId="0" applyNumberFormat="1" applyFont="1" applyFill="1" applyBorder="1" applyAlignment="1">
      <alignment vertical="center" wrapText="1"/>
    </xf>
    <xf numFmtId="6" fontId="8" fillId="3" borderId="1" xfId="1" applyNumberFormat="1" applyFont="1" applyFill="1" applyBorder="1" applyAlignment="1" applyProtection="1">
      <alignment vertical="center" wrapText="1"/>
      <protection locked="0"/>
    </xf>
    <xf numFmtId="0" fontId="8" fillId="3" borderId="1" xfId="1" applyFont="1" applyFill="1" applyBorder="1" applyAlignment="1" applyProtection="1">
      <alignment vertical="center" wrapText="1"/>
      <protection locked="0"/>
    </xf>
    <xf numFmtId="6" fontId="7" fillId="3" borderId="1" xfId="0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 wrapText="1"/>
    </xf>
    <xf numFmtId="0" fontId="13" fillId="0" borderId="0" xfId="0" applyFont="1" applyAlignment="1">
      <alignment horizontal="left" wrapText="1"/>
    </xf>
    <xf numFmtId="0" fontId="2" fillId="0" borderId="0" xfId="0" applyFont="1" applyAlignment="1">
      <alignment horizontal="center" vertical="top"/>
    </xf>
    <xf numFmtId="0" fontId="10" fillId="3" borderId="1" xfId="0" applyFont="1" applyFill="1" applyBorder="1" applyAlignment="1">
      <alignment horizontal="center" wrapText="1"/>
    </xf>
    <xf numFmtId="6" fontId="6" fillId="2" borderId="1" xfId="0" applyNumberFormat="1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3" fontId="6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6" fontId="7" fillId="0" borderId="1" xfId="0" applyNumberFormat="1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6" fontId="6" fillId="6" borderId="1" xfId="0" applyNumberFormat="1" applyFont="1" applyFill="1" applyBorder="1" applyAlignment="1">
      <alignment horizontal="center" vertical="center"/>
    </xf>
    <xf numFmtId="3" fontId="6" fillId="6" borderId="1" xfId="0" applyNumberFormat="1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6" fillId="6" borderId="1" xfId="0" applyNumberFormat="1" applyFont="1" applyFill="1" applyBorder="1" applyAlignment="1">
      <alignment horizontal="center" vertical="center" wrapText="1"/>
    </xf>
    <xf numFmtId="9" fontId="6" fillId="6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19" fillId="0" borderId="0" xfId="0" applyFont="1" applyAlignment="1">
      <alignment horizontal="left" vertical="center" indent="1"/>
    </xf>
    <xf numFmtId="0" fontId="17" fillId="0" borderId="0" xfId="0" applyFont="1" applyAlignment="1">
      <alignment horizontal="left" vertical="center"/>
    </xf>
    <xf numFmtId="0" fontId="3" fillId="3" borderId="1" xfId="1" applyFont="1" applyFill="1" applyBorder="1" applyAlignment="1" applyProtection="1">
      <alignment vertical="center" wrapText="1"/>
      <protection locked="0"/>
    </xf>
    <xf numFmtId="0" fontId="4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65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 applyAlignment="1">
      <alignment horizontal="center" vertical="center"/>
    </xf>
    <xf numFmtId="3" fontId="2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65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164" fontId="5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165" fontId="5" fillId="2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164" fontId="20" fillId="0" borderId="1" xfId="0" applyNumberFormat="1" applyFont="1" applyFill="1" applyBorder="1" applyAlignment="1">
      <alignment horizontal="center" vertical="center"/>
    </xf>
    <xf numFmtId="0" fontId="20" fillId="7" borderId="1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/>
    </xf>
    <xf numFmtId="164" fontId="6" fillId="5" borderId="7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65" fontId="6" fillId="0" borderId="5" xfId="0" applyNumberFormat="1" applyFont="1" applyFill="1" applyBorder="1" applyAlignment="1">
      <alignment horizontal="center" vertical="center"/>
    </xf>
    <xf numFmtId="165" fontId="6" fillId="0" borderId="13" xfId="0" applyNumberFormat="1" applyFont="1" applyFill="1" applyBorder="1" applyAlignment="1">
      <alignment horizontal="center" vertical="center" wrapText="1"/>
    </xf>
    <xf numFmtId="165" fontId="6" fillId="0" borderId="14" xfId="0" applyNumberFormat="1" applyFont="1" applyFill="1" applyBorder="1" applyAlignment="1">
      <alignment horizontal="center" vertical="center" wrapText="1"/>
    </xf>
    <xf numFmtId="165" fontId="6" fillId="0" borderId="15" xfId="0" applyNumberFormat="1" applyFont="1" applyFill="1" applyBorder="1" applyAlignment="1">
      <alignment horizontal="center" vertical="center" wrapText="1"/>
    </xf>
    <xf numFmtId="165" fontId="6" fillId="0" borderId="6" xfId="0" applyNumberFormat="1" applyFont="1" applyFill="1" applyBorder="1" applyAlignment="1">
      <alignment horizontal="center" vertical="center"/>
    </xf>
    <xf numFmtId="165" fontId="6" fillId="0" borderId="7" xfId="0" applyNumberFormat="1" applyFont="1" applyFill="1" applyBorder="1" applyAlignment="1">
      <alignment horizontal="center" vertical="center"/>
    </xf>
    <xf numFmtId="165" fontId="6" fillId="0" borderId="8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165" fontId="20" fillId="0" borderId="2" xfId="0" applyNumberFormat="1" applyFont="1" applyFill="1" applyBorder="1" applyAlignment="1">
      <alignment horizontal="center" vertical="center"/>
    </xf>
    <xf numFmtId="165" fontId="20" fillId="0" borderId="3" xfId="0" applyNumberFormat="1" applyFont="1" applyFill="1" applyBorder="1" applyAlignment="1">
      <alignment horizontal="center" vertic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164" fontId="10" fillId="3" borderId="1" xfId="0" applyNumberFormat="1" applyFont="1" applyFill="1" applyBorder="1" applyAlignment="1">
      <alignment horizontal="center" vertical="center"/>
    </xf>
    <xf numFmtId="9" fontId="10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 readingOrder="1"/>
    </xf>
    <xf numFmtId="164" fontId="5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64" fontId="6" fillId="5" borderId="20" xfId="0" applyNumberFormat="1" applyFont="1" applyFill="1" applyBorder="1" applyAlignment="1">
      <alignment horizontal="center" vertical="center"/>
    </xf>
    <xf numFmtId="164" fontId="6" fillId="5" borderId="21" xfId="0" applyNumberFormat="1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65" fontId="10" fillId="0" borderId="5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F8A45E"/>
      <color rgb="FFEAB200"/>
      <color rgb="FFDEA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5"/>
  <sheetViews>
    <sheetView showGridLines="0" zoomScale="65" zoomScaleNormal="65" workbookViewId="0">
      <pane ySplit="3" topLeftCell="A4" activePane="bottomLeft" state="frozen"/>
      <selection activeCell="A2" sqref="A2"/>
      <selection pane="bottomLeft" activeCell="A2" sqref="A2"/>
    </sheetView>
  </sheetViews>
  <sheetFormatPr defaultRowHeight="15.5" x14ac:dyDescent="0.35"/>
  <cols>
    <col min="2" max="2" width="3.453125" style="1" customWidth="1"/>
    <col min="3" max="3" width="11.453125" style="2" customWidth="1"/>
    <col min="4" max="4" width="9.453125" style="1" customWidth="1"/>
    <col min="5" max="5" width="15.81640625" style="17" customWidth="1"/>
    <col min="6" max="6" width="13.453125" style="17" customWidth="1"/>
    <col min="7" max="7" width="7" style="6" customWidth="1"/>
    <col min="8" max="8" width="8.1796875" style="11" customWidth="1"/>
    <col min="9" max="9" width="6.7265625" style="4" customWidth="1"/>
    <col min="10" max="10" width="31.453125" style="12" customWidth="1"/>
    <col min="11" max="11" width="19.26953125" style="5" customWidth="1"/>
    <col min="12" max="12" width="2.90625" style="5" customWidth="1"/>
    <col min="13" max="13" width="10.1796875" style="13" hidden="1" customWidth="1"/>
    <col min="14" max="14" width="0" style="64" hidden="1" customWidth="1"/>
    <col min="15" max="15" width="10.1796875" style="64" hidden="1" customWidth="1"/>
    <col min="16" max="16" width="0" style="64" hidden="1" customWidth="1"/>
  </cols>
  <sheetData>
    <row r="2" spans="2:16" ht="20" customHeight="1" thickBot="1" x14ac:dyDescent="0.4">
      <c r="B2" s="153" t="s">
        <v>104</v>
      </c>
      <c r="C2" s="153"/>
      <c r="D2" s="153"/>
      <c r="E2" s="153"/>
      <c r="F2" s="153"/>
      <c r="G2" s="153"/>
      <c r="H2" s="153"/>
      <c r="I2" s="153"/>
      <c r="J2" s="153"/>
      <c r="K2" s="153"/>
      <c r="L2" s="61"/>
      <c r="M2" s="154" t="s">
        <v>65</v>
      </c>
      <c r="N2" s="154"/>
      <c r="O2" s="154"/>
    </row>
    <row r="3" spans="2:16" s="81" customFormat="1" ht="26" x14ac:dyDescent="0.35">
      <c r="B3" s="31" t="s">
        <v>16</v>
      </c>
      <c r="C3" s="31" t="s">
        <v>0</v>
      </c>
      <c r="D3" s="35" t="s">
        <v>21</v>
      </c>
      <c r="E3" s="106" t="s">
        <v>29</v>
      </c>
      <c r="F3" s="105" t="s">
        <v>19</v>
      </c>
      <c r="G3" s="106" t="s">
        <v>20</v>
      </c>
      <c r="H3" s="42" t="s">
        <v>23</v>
      </c>
      <c r="I3" s="42" t="s">
        <v>7</v>
      </c>
      <c r="J3" s="36" t="s">
        <v>30</v>
      </c>
      <c r="K3" s="37" t="s">
        <v>24</v>
      </c>
      <c r="L3" s="59"/>
      <c r="M3" s="70" t="s">
        <v>1</v>
      </c>
      <c r="N3" s="71" t="s">
        <v>66</v>
      </c>
      <c r="O3" s="72" t="s">
        <v>67</v>
      </c>
      <c r="P3" s="1"/>
    </row>
    <row r="4" spans="2:16" ht="39.5" thickBot="1" x14ac:dyDescent="0.4">
      <c r="B4" s="32"/>
      <c r="C4" s="38" t="s">
        <v>26</v>
      </c>
      <c r="D4" s="109">
        <v>310000</v>
      </c>
      <c r="E4" s="111" t="s">
        <v>46</v>
      </c>
      <c r="F4" s="110" t="s">
        <v>27</v>
      </c>
      <c r="G4" s="112" t="s">
        <v>28</v>
      </c>
      <c r="H4" s="113">
        <v>1999</v>
      </c>
      <c r="I4" s="114">
        <v>0.94</v>
      </c>
      <c r="J4" s="115" t="s">
        <v>121</v>
      </c>
      <c r="K4" s="56" t="s">
        <v>55</v>
      </c>
      <c r="L4" s="63"/>
      <c r="M4" s="80">
        <v>151587</v>
      </c>
      <c r="N4" s="84">
        <v>43560</v>
      </c>
      <c r="O4" s="85">
        <f>SUM(M4/N4)</f>
        <v>3.4799586776859504</v>
      </c>
      <c r="P4" s="64" t="s">
        <v>3</v>
      </c>
    </row>
    <row r="5" spans="2:16" ht="52.5" thickBot="1" x14ac:dyDescent="0.4">
      <c r="B5" s="29">
        <v>1</v>
      </c>
      <c r="C5" s="40" t="s">
        <v>32</v>
      </c>
      <c r="D5" s="52">
        <v>799120</v>
      </c>
      <c r="E5" s="40" t="s">
        <v>47</v>
      </c>
      <c r="F5" s="44" t="s">
        <v>33</v>
      </c>
      <c r="G5" s="50" t="s">
        <v>34</v>
      </c>
      <c r="H5" s="55">
        <v>1995</v>
      </c>
      <c r="I5" s="60">
        <v>0.97</v>
      </c>
      <c r="J5" s="57" t="s">
        <v>122</v>
      </c>
      <c r="K5" s="57" t="s">
        <v>56</v>
      </c>
      <c r="L5" s="62"/>
      <c r="M5" s="155" t="s">
        <v>68</v>
      </c>
      <c r="N5" s="156"/>
      <c r="O5" s="157"/>
    </row>
    <row r="6" spans="2:16" ht="65.5" hidden="1" thickBot="1" x14ac:dyDescent="0.4">
      <c r="B6" s="29">
        <v>2</v>
      </c>
      <c r="C6" s="40" t="s">
        <v>35</v>
      </c>
      <c r="D6" s="52">
        <v>750530</v>
      </c>
      <c r="E6" s="40" t="s">
        <v>48</v>
      </c>
      <c r="F6" s="40" t="s">
        <v>36</v>
      </c>
      <c r="G6" s="50" t="s">
        <v>37</v>
      </c>
      <c r="H6" s="55">
        <v>1984</v>
      </c>
      <c r="I6" s="60">
        <v>0.8</v>
      </c>
      <c r="J6" s="57" t="s">
        <v>123</v>
      </c>
      <c r="K6" s="57" t="s">
        <v>57</v>
      </c>
      <c r="L6" s="62"/>
      <c r="M6" s="73">
        <v>2180</v>
      </c>
      <c r="N6" s="74">
        <v>927</v>
      </c>
      <c r="O6" s="82">
        <f>SUM(M6:N6)</f>
        <v>3107</v>
      </c>
    </row>
    <row r="7" spans="2:16" ht="47" customHeight="1" thickBot="1" x14ac:dyDescent="0.4">
      <c r="B7" s="28">
        <v>3</v>
      </c>
      <c r="C7" s="39" t="s">
        <v>38</v>
      </c>
      <c r="D7" s="53">
        <v>260000</v>
      </c>
      <c r="E7" s="108" t="s">
        <v>49</v>
      </c>
      <c r="F7" s="107" t="s">
        <v>39</v>
      </c>
      <c r="G7" s="76" t="s">
        <v>22</v>
      </c>
      <c r="H7" s="55">
        <v>1984</v>
      </c>
      <c r="I7" s="60">
        <v>0.79</v>
      </c>
      <c r="J7" s="57" t="s">
        <v>124</v>
      </c>
      <c r="K7" s="57" t="s">
        <v>40</v>
      </c>
      <c r="L7" s="62"/>
      <c r="M7" s="155" t="s">
        <v>71</v>
      </c>
      <c r="N7" s="156"/>
      <c r="O7" s="157"/>
    </row>
    <row r="8" spans="2:16" ht="47" hidden="1" customHeight="1" thickBot="1" x14ac:dyDescent="0.4">
      <c r="B8" s="29">
        <v>4</v>
      </c>
      <c r="C8" s="40" t="s">
        <v>41</v>
      </c>
      <c r="D8" s="52">
        <v>785580</v>
      </c>
      <c r="E8" s="40" t="s">
        <v>50</v>
      </c>
      <c r="F8" s="44" t="s">
        <v>42</v>
      </c>
      <c r="G8" s="50" t="s">
        <v>37</v>
      </c>
      <c r="H8" s="55">
        <v>1979</v>
      </c>
      <c r="I8" s="60">
        <v>0.86</v>
      </c>
      <c r="J8" s="57" t="s">
        <v>125</v>
      </c>
      <c r="K8" s="57" t="s">
        <v>43</v>
      </c>
      <c r="L8" s="62"/>
      <c r="M8" s="68">
        <v>87800</v>
      </c>
      <c r="N8" s="86">
        <v>34740</v>
      </c>
      <c r="O8" s="87">
        <f>SUM(M8:N8)</f>
        <v>122540</v>
      </c>
    </row>
    <row r="9" spans="2:16" ht="47" customHeight="1" x14ac:dyDescent="0.35">
      <c r="B9" s="29">
        <v>5</v>
      </c>
      <c r="C9" s="40" t="s">
        <v>44</v>
      </c>
      <c r="D9" s="52">
        <v>547580</v>
      </c>
      <c r="E9" s="40" t="s">
        <v>51</v>
      </c>
      <c r="F9" s="40" t="s">
        <v>45</v>
      </c>
      <c r="G9" s="50" t="s">
        <v>52</v>
      </c>
      <c r="H9" s="55">
        <v>2000</v>
      </c>
      <c r="I9" s="60">
        <v>1</v>
      </c>
      <c r="J9" s="57" t="s">
        <v>126</v>
      </c>
      <c r="K9" s="57" t="s">
        <v>54</v>
      </c>
      <c r="L9" s="62"/>
      <c r="M9" s="158" t="s">
        <v>69</v>
      </c>
      <c r="N9" s="159"/>
      <c r="O9" s="160"/>
    </row>
    <row r="10" spans="2:16" ht="75.5" hidden="1" customHeight="1" x14ac:dyDescent="0.35">
      <c r="B10" s="28">
        <v>6</v>
      </c>
      <c r="C10" s="39" t="s">
        <v>58</v>
      </c>
      <c r="D10" s="54">
        <v>596000</v>
      </c>
      <c r="E10" s="107" t="s">
        <v>60</v>
      </c>
      <c r="F10" s="108" t="s">
        <v>59</v>
      </c>
      <c r="G10" s="76" t="s">
        <v>52</v>
      </c>
      <c r="H10" s="55">
        <v>1990</v>
      </c>
      <c r="I10" s="60">
        <v>0.86</v>
      </c>
      <c r="J10" s="57" t="s">
        <v>127</v>
      </c>
      <c r="K10" s="57" t="s">
        <v>83</v>
      </c>
      <c r="L10" s="62"/>
      <c r="M10" s="66">
        <v>0</v>
      </c>
      <c r="N10" s="8">
        <v>0</v>
      </c>
      <c r="O10" s="67">
        <v>0</v>
      </c>
    </row>
    <row r="11" spans="2:16" s="45" customFormat="1" ht="75.5" customHeight="1" thickBot="1" x14ac:dyDescent="0.35">
      <c r="B11" s="28">
        <v>7</v>
      </c>
      <c r="C11" s="39" t="s">
        <v>61</v>
      </c>
      <c r="D11" s="54">
        <v>351880</v>
      </c>
      <c r="E11" s="107" t="s">
        <v>63</v>
      </c>
      <c r="F11" s="108" t="s">
        <v>62</v>
      </c>
      <c r="G11" s="76" t="s">
        <v>52</v>
      </c>
      <c r="H11" s="55">
        <v>1970</v>
      </c>
      <c r="I11" s="60">
        <v>0.76</v>
      </c>
      <c r="J11" s="57" t="s">
        <v>128</v>
      </c>
      <c r="K11" s="57" t="s">
        <v>64</v>
      </c>
      <c r="L11" s="62"/>
      <c r="M11" s="68">
        <v>0</v>
      </c>
      <c r="N11" s="69">
        <v>0</v>
      </c>
      <c r="O11" s="68">
        <v>0</v>
      </c>
      <c r="P11" s="65"/>
    </row>
    <row r="12" spans="2:16" ht="75.5" hidden="1" customHeight="1" thickBot="1" x14ac:dyDescent="0.4">
      <c r="B12" s="28">
        <v>8</v>
      </c>
      <c r="C12" s="39" t="s">
        <v>70</v>
      </c>
      <c r="D12" s="54">
        <v>493540</v>
      </c>
      <c r="E12" s="107" t="s">
        <v>73</v>
      </c>
      <c r="F12" s="108" t="s">
        <v>72</v>
      </c>
      <c r="G12" s="76" t="s">
        <v>53</v>
      </c>
      <c r="H12" s="55" t="s">
        <v>74</v>
      </c>
      <c r="I12" s="60">
        <v>1</v>
      </c>
      <c r="J12" s="57" t="s">
        <v>129</v>
      </c>
      <c r="K12" s="57" t="s">
        <v>82</v>
      </c>
      <c r="L12" s="62"/>
      <c r="M12" s="68">
        <v>0</v>
      </c>
      <c r="N12" s="68">
        <v>0</v>
      </c>
      <c r="O12" s="68">
        <v>0</v>
      </c>
    </row>
    <row r="13" spans="2:16" ht="75.5" customHeight="1" x14ac:dyDescent="0.35">
      <c r="B13" s="28">
        <v>9</v>
      </c>
      <c r="C13" s="39" t="s">
        <v>75</v>
      </c>
      <c r="D13" s="54">
        <v>401640</v>
      </c>
      <c r="E13" s="107" t="s">
        <v>77</v>
      </c>
      <c r="F13" s="108" t="s">
        <v>76</v>
      </c>
      <c r="G13" s="76" t="s">
        <v>53</v>
      </c>
      <c r="H13" s="55" t="s">
        <v>78</v>
      </c>
      <c r="I13" s="60">
        <v>0.93</v>
      </c>
      <c r="J13" s="57" t="s">
        <v>130</v>
      </c>
      <c r="K13" s="57" t="s">
        <v>81</v>
      </c>
      <c r="L13" s="62"/>
      <c r="M13" s="152">
        <f>SUM(M10:O12)</f>
        <v>0</v>
      </c>
      <c r="N13" s="152"/>
      <c r="O13" s="152"/>
    </row>
    <row r="14" spans="2:16" ht="52" x14ac:dyDescent="0.35">
      <c r="B14" s="28">
        <v>10</v>
      </c>
      <c r="C14" s="39" t="s">
        <v>31</v>
      </c>
      <c r="D14" s="54">
        <v>405000</v>
      </c>
      <c r="E14" s="107" t="s">
        <v>80</v>
      </c>
      <c r="F14" s="108" t="s">
        <v>79</v>
      </c>
      <c r="G14" s="76" t="s">
        <v>52</v>
      </c>
      <c r="H14" s="55">
        <v>1982</v>
      </c>
      <c r="I14" s="60">
        <v>0.82</v>
      </c>
      <c r="J14" s="57" t="s">
        <v>131</v>
      </c>
      <c r="K14" s="57" t="s">
        <v>64</v>
      </c>
      <c r="L14" s="62"/>
    </row>
    <row r="15" spans="2:16" ht="39" hidden="1" x14ac:dyDescent="0.35">
      <c r="B15" s="28">
        <v>11</v>
      </c>
      <c r="C15" s="39" t="s">
        <v>84</v>
      </c>
      <c r="D15" s="54">
        <v>513340</v>
      </c>
      <c r="E15" s="107" t="s">
        <v>86</v>
      </c>
      <c r="F15" s="108" t="s">
        <v>85</v>
      </c>
      <c r="G15" s="76" t="s">
        <v>53</v>
      </c>
      <c r="H15" s="55">
        <v>1990</v>
      </c>
      <c r="I15" s="60">
        <v>0.97</v>
      </c>
      <c r="J15" s="57" t="s">
        <v>132</v>
      </c>
      <c r="K15" s="57" t="s">
        <v>87</v>
      </c>
      <c r="L15" s="62"/>
    </row>
  </sheetData>
  <mergeCells count="6">
    <mergeCell ref="M13:O13"/>
    <mergeCell ref="B2:K2"/>
    <mergeCell ref="M2:O2"/>
    <mergeCell ref="M5:O5"/>
    <mergeCell ref="M7:O7"/>
    <mergeCell ref="M9:O9"/>
  </mergeCells>
  <printOptions gridLines="1"/>
  <pageMargins left="0.5" right="0.5" top="0.5" bottom="0.4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"/>
  <sheetViews>
    <sheetView zoomScale="80" zoomScaleNormal="80" workbookViewId="0">
      <selection activeCell="E3" sqref="E3"/>
    </sheetView>
  </sheetViews>
  <sheetFormatPr defaultColWidth="11" defaultRowHeight="15.5" x14ac:dyDescent="0.35"/>
  <cols>
    <col min="1" max="1" width="4" style="127" customWidth="1"/>
    <col min="2" max="2" width="18.54296875" style="132" customWidth="1"/>
    <col min="3" max="3" width="6.08984375" style="132" customWidth="1"/>
    <col min="4" max="4" width="9.453125" style="133" customWidth="1"/>
    <col min="5" max="5" width="9.1796875" style="134" customWidth="1"/>
    <col min="6" max="7" width="7.6328125" style="135" customWidth="1"/>
    <col min="8" max="8" width="8.26953125" style="134" customWidth="1"/>
    <col min="9" max="9" width="10.26953125" style="136" customWidth="1"/>
    <col min="10" max="10" width="9.453125" style="137" customWidth="1"/>
    <col min="11" max="11" width="8.36328125" style="137" customWidth="1"/>
    <col min="12" max="12" width="7.36328125" style="138" customWidth="1"/>
    <col min="13" max="13" width="9.7265625" style="139" customWidth="1"/>
    <col min="14" max="14" width="6.7265625" style="140" customWidth="1"/>
    <col min="15" max="15" width="7.6328125" style="127" customWidth="1"/>
    <col min="16" max="16" width="10.54296875" style="127" customWidth="1"/>
    <col min="17" max="17" width="6.81640625" style="127" customWidth="1"/>
    <col min="18" max="18" width="10.54296875" style="133" customWidth="1"/>
    <col min="19" max="19" width="10.08984375" style="133" customWidth="1"/>
    <col min="20" max="20" width="9.54296875" style="133" customWidth="1"/>
    <col min="21" max="21" width="11.26953125" style="133" customWidth="1"/>
    <col min="22" max="22" width="10" style="133" customWidth="1"/>
    <col min="23" max="16384" width="11" style="127"/>
  </cols>
  <sheetData>
    <row r="1" spans="1:22" ht="22.5" customHeight="1" x14ac:dyDescent="0.35">
      <c r="A1" s="168" t="s">
        <v>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s="128" customFormat="1" ht="44" customHeight="1" x14ac:dyDescent="0.35">
      <c r="A2" s="116" t="s">
        <v>16</v>
      </c>
      <c r="B2" s="18" t="s">
        <v>0</v>
      </c>
      <c r="C2" s="16" t="s">
        <v>20</v>
      </c>
      <c r="D2" s="14" t="s">
        <v>21</v>
      </c>
      <c r="E2" s="14" t="s">
        <v>91</v>
      </c>
      <c r="F2" s="117" t="s">
        <v>92</v>
      </c>
      <c r="G2" s="15" t="s">
        <v>93</v>
      </c>
      <c r="H2" s="15" t="s">
        <v>118</v>
      </c>
      <c r="I2" s="14" t="s">
        <v>117</v>
      </c>
      <c r="J2" s="14" t="s">
        <v>5</v>
      </c>
      <c r="K2" s="117" t="s">
        <v>1</v>
      </c>
      <c r="L2" s="15" t="s">
        <v>2</v>
      </c>
      <c r="M2" s="14" t="s">
        <v>119</v>
      </c>
      <c r="N2" s="16" t="s">
        <v>9</v>
      </c>
      <c r="O2" s="16" t="s">
        <v>6</v>
      </c>
      <c r="P2" s="14" t="s">
        <v>4</v>
      </c>
      <c r="Q2" s="14" t="s">
        <v>95</v>
      </c>
      <c r="R2" s="14" t="s">
        <v>96</v>
      </c>
      <c r="S2" s="14" t="s">
        <v>94</v>
      </c>
      <c r="T2" s="14" t="s">
        <v>120</v>
      </c>
      <c r="U2" s="14" t="s">
        <v>10</v>
      </c>
      <c r="V2" s="14" t="s">
        <v>8</v>
      </c>
    </row>
    <row r="3" spans="1:22" s="128" customFormat="1" ht="31.5" customHeight="1" x14ac:dyDescent="0.35">
      <c r="A3" s="16"/>
      <c r="B3" s="124" t="s">
        <v>26</v>
      </c>
      <c r="C3" s="124" t="s">
        <v>28</v>
      </c>
      <c r="D3" s="125">
        <v>310000</v>
      </c>
      <c r="E3" s="125">
        <v>122540</v>
      </c>
      <c r="F3" s="118">
        <v>3107</v>
      </c>
      <c r="G3" s="143">
        <f t="shared" ref="G3:G14" si="0">SUM(E3/F3)</f>
        <v>39.439974251689733</v>
      </c>
      <c r="H3" s="144"/>
      <c r="I3" s="125"/>
      <c r="J3" s="125">
        <v>95600</v>
      </c>
      <c r="K3" s="118">
        <v>151587</v>
      </c>
      <c r="L3" s="143">
        <f t="shared" ref="L3:L14" si="1">SUM(J3/K3)</f>
        <v>0.63066094058197608</v>
      </c>
      <c r="M3" s="125"/>
      <c r="N3" s="116">
        <v>1999</v>
      </c>
      <c r="O3" s="118"/>
      <c r="P3" s="125"/>
      <c r="Q3" s="145">
        <v>0.94</v>
      </c>
      <c r="R3" s="125" t="s">
        <v>3</v>
      </c>
      <c r="S3" s="125">
        <v>20140</v>
      </c>
      <c r="T3" s="125"/>
      <c r="U3" s="125"/>
      <c r="V3" s="75"/>
    </row>
    <row r="4" spans="1:22" s="129" customFormat="1" ht="31.5" customHeight="1" x14ac:dyDescent="0.35">
      <c r="A4" s="26">
        <v>1</v>
      </c>
      <c r="B4" s="21" t="s">
        <v>32</v>
      </c>
      <c r="C4" s="21" t="s">
        <v>34</v>
      </c>
      <c r="D4" s="7">
        <v>799120</v>
      </c>
      <c r="E4" s="7">
        <v>322210</v>
      </c>
      <c r="F4" s="9">
        <v>4618</v>
      </c>
      <c r="G4" s="58">
        <f t="shared" si="0"/>
        <v>69.772628843655255</v>
      </c>
      <c r="H4" s="58">
        <f t="shared" ref="H4:H14" si="2">SUM($G$3-G4)</f>
        <v>-30.332654591965522</v>
      </c>
      <c r="I4" s="146">
        <f t="shared" ref="I4:I14" si="3">SUM(H4*F4)</f>
        <v>-140076.19890569677</v>
      </c>
      <c r="J4" s="7">
        <v>95270</v>
      </c>
      <c r="K4" s="33">
        <v>150718</v>
      </c>
      <c r="L4" s="58">
        <f t="shared" si="1"/>
        <v>0.63210764474050873</v>
      </c>
      <c r="M4" s="146">
        <f t="shared" ref="M4:M14" si="4">$J$3-J4</f>
        <v>330</v>
      </c>
      <c r="N4" s="123">
        <v>1995</v>
      </c>
      <c r="O4" s="126">
        <f t="shared" ref="O4:O14" si="5">SUM($F$3-F4)</f>
        <v>-1511</v>
      </c>
      <c r="P4" s="146">
        <f t="shared" ref="P4:P14" si="6">SUM(G4*O4)</f>
        <v>-105426.44218276309</v>
      </c>
      <c r="Q4" s="23">
        <v>0.97</v>
      </c>
      <c r="R4" s="146">
        <f t="shared" ref="R4:R14" si="7">SUM(($Q$3-Q4)*E4)</f>
        <v>-9666.3000000000084</v>
      </c>
      <c r="S4" s="7">
        <v>61310</v>
      </c>
      <c r="T4" s="146">
        <f>SUM($S$3-S4)</f>
        <v>-41170</v>
      </c>
      <c r="U4" s="147">
        <f>I4+M4+P4+R4+T4</f>
        <v>-296008.94108845992</v>
      </c>
      <c r="V4" s="7">
        <f t="shared" ref="V4:V14" si="8">SUM(D4+U4)</f>
        <v>503111.05891154008</v>
      </c>
    </row>
    <row r="5" spans="1:22" s="129" customFormat="1" ht="31.5" hidden="1" customHeight="1" x14ac:dyDescent="0.35">
      <c r="A5" s="27">
        <v>2</v>
      </c>
      <c r="B5" s="24" t="s">
        <v>35</v>
      </c>
      <c r="C5" s="24" t="s">
        <v>37</v>
      </c>
      <c r="D5" s="7">
        <v>750530</v>
      </c>
      <c r="E5" s="7">
        <v>354410</v>
      </c>
      <c r="F5" s="9">
        <v>6088</v>
      </c>
      <c r="G5" s="58">
        <f t="shared" si="0"/>
        <v>58.214520367936927</v>
      </c>
      <c r="H5" s="58">
        <f t="shared" si="2"/>
        <v>-18.774546116247194</v>
      </c>
      <c r="I5" s="146">
        <f t="shared" si="3"/>
        <v>-114299.43675571292</v>
      </c>
      <c r="J5" s="7">
        <v>116460</v>
      </c>
      <c r="K5" s="9">
        <v>206474</v>
      </c>
      <c r="L5" s="58">
        <f t="shared" si="1"/>
        <v>0.56404196169977816</v>
      </c>
      <c r="M5" s="146">
        <f t="shared" si="4"/>
        <v>-20860</v>
      </c>
      <c r="N5" s="22">
        <v>1984</v>
      </c>
      <c r="O5" s="126">
        <f t="shared" si="5"/>
        <v>-2981</v>
      </c>
      <c r="P5" s="146">
        <f t="shared" si="6"/>
        <v>-173537.48521681997</v>
      </c>
      <c r="Q5" s="23">
        <v>0.8</v>
      </c>
      <c r="R5" s="146">
        <f t="shared" si="7"/>
        <v>49617.399999999965</v>
      </c>
      <c r="S5" s="7">
        <v>78980</v>
      </c>
      <c r="T5" s="146">
        <f t="shared" ref="T5:T14" si="9">SUM($S$3-S5)</f>
        <v>-58840</v>
      </c>
      <c r="U5" s="147">
        <f t="shared" ref="U5:U14" si="10">I5+M5+P5+R5+T5</f>
        <v>-317919.52197253291</v>
      </c>
      <c r="V5" s="7">
        <f t="shared" si="8"/>
        <v>432610.47802746709</v>
      </c>
    </row>
    <row r="6" spans="1:22" s="129" customFormat="1" ht="31.5" customHeight="1" x14ac:dyDescent="0.35">
      <c r="A6" s="27">
        <v>3</v>
      </c>
      <c r="B6" s="24" t="s">
        <v>38</v>
      </c>
      <c r="C6" s="122" t="s">
        <v>22</v>
      </c>
      <c r="D6" s="7">
        <v>260000</v>
      </c>
      <c r="E6" s="7">
        <v>129810</v>
      </c>
      <c r="F6" s="33">
        <v>2801</v>
      </c>
      <c r="G6" s="58">
        <f t="shared" si="0"/>
        <v>46.344162799000358</v>
      </c>
      <c r="H6" s="58">
        <f t="shared" si="2"/>
        <v>-6.9041885473106248</v>
      </c>
      <c r="I6" s="146">
        <f t="shared" si="3"/>
        <v>-19338.632121017061</v>
      </c>
      <c r="J6" s="7">
        <v>72260</v>
      </c>
      <c r="K6" s="9">
        <v>90169</v>
      </c>
      <c r="L6" s="58">
        <f t="shared" si="1"/>
        <v>0.80138406769510584</v>
      </c>
      <c r="M6" s="146">
        <f t="shared" si="4"/>
        <v>23340</v>
      </c>
      <c r="N6" s="22">
        <v>1984</v>
      </c>
      <c r="O6" s="126">
        <f t="shared" si="5"/>
        <v>306</v>
      </c>
      <c r="P6" s="146">
        <f t="shared" si="6"/>
        <v>14181.31381649411</v>
      </c>
      <c r="Q6" s="23">
        <v>0.79</v>
      </c>
      <c r="R6" s="146">
        <f t="shared" si="7"/>
        <v>19471.499999999989</v>
      </c>
      <c r="S6" s="34">
        <v>14460</v>
      </c>
      <c r="T6" s="146">
        <f t="shared" si="9"/>
        <v>5680</v>
      </c>
      <c r="U6" s="34">
        <f t="shared" si="10"/>
        <v>43334.181695477033</v>
      </c>
      <c r="V6" s="7">
        <f t="shared" si="8"/>
        <v>303334.18169547705</v>
      </c>
    </row>
    <row r="7" spans="1:22" s="129" customFormat="1" ht="31.5" hidden="1" customHeight="1" x14ac:dyDescent="0.35">
      <c r="A7" s="26">
        <v>4</v>
      </c>
      <c r="B7" s="21" t="s">
        <v>41</v>
      </c>
      <c r="C7" s="21" t="s">
        <v>37</v>
      </c>
      <c r="D7" s="7">
        <v>785580</v>
      </c>
      <c r="E7" s="7">
        <v>382760</v>
      </c>
      <c r="F7" s="9">
        <v>6626</v>
      </c>
      <c r="G7" s="58">
        <f t="shared" si="0"/>
        <v>57.766374886809537</v>
      </c>
      <c r="H7" s="58">
        <f t="shared" si="2"/>
        <v>-18.326400635119803</v>
      </c>
      <c r="I7" s="146">
        <f t="shared" si="3"/>
        <v>-121430.73060830381</v>
      </c>
      <c r="J7" s="7">
        <v>134830</v>
      </c>
      <c r="K7" s="9">
        <v>254826</v>
      </c>
      <c r="L7" s="58">
        <f t="shared" si="1"/>
        <v>0.52910613516674121</v>
      </c>
      <c r="M7" s="146">
        <f t="shared" si="4"/>
        <v>-39230</v>
      </c>
      <c r="N7" s="22">
        <v>1979</v>
      </c>
      <c r="O7" s="126">
        <f t="shared" si="5"/>
        <v>-3519</v>
      </c>
      <c r="P7" s="146">
        <f t="shared" si="6"/>
        <v>-203279.87322668277</v>
      </c>
      <c r="Q7" s="23">
        <v>0.86</v>
      </c>
      <c r="R7" s="146">
        <f t="shared" si="7"/>
        <v>30620.799999999985</v>
      </c>
      <c r="S7" s="7">
        <v>40790</v>
      </c>
      <c r="T7" s="146">
        <f t="shared" si="9"/>
        <v>-20650</v>
      </c>
      <c r="U7" s="147">
        <f t="shared" si="10"/>
        <v>-353969.80383498658</v>
      </c>
      <c r="V7" s="7">
        <f t="shared" si="8"/>
        <v>431610.19616501342</v>
      </c>
    </row>
    <row r="8" spans="1:22" s="129" customFormat="1" ht="31.5" customHeight="1" x14ac:dyDescent="0.35">
      <c r="A8" s="27">
        <v>5</v>
      </c>
      <c r="B8" s="24" t="s">
        <v>44</v>
      </c>
      <c r="C8" s="24" t="s">
        <v>52</v>
      </c>
      <c r="D8" s="7">
        <v>547580</v>
      </c>
      <c r="E8" s="7">
        <v>200720</v>
      </c>
      <c r="F8" s="9">
        <v>4162</v>
      </c>
      <c r="G8" s="58">
        <f t="shared" si="0"/>
        <v>48.22681403171552</v>
      </c>
      <c r="H8" s="58">
        <f t="shared" si="2"/>
        <v>-8.7868397800257867</v>
      </c>
      <c r="I8" s="146">
        <f t="shared" si="3"/>
        <v>-36570.827164467322</v>
      </c>
      <c r="J8" s="7">
        <v>100340</v>
      </c>
      <c r="K8" s="33">
        <v>164047</v>
      </c>
      <c r="L8" s="58">
        <f t="shared" si="1"/>
        <v>0.61165397721384729</v>
      </c>
      <c r="M8" s="146">
        <f t="shared" si="4"/>
        <v>-4740</v>
      </c>
      <c r="N8" s="123">
        <v>2000</v>
      </c>
      <c r="O8" s="126">
        <f t="shared" si="5"/>
        <v>-1055</v>
      </c>
      <c r="P8" s="146">
        <f t="shared" si="6"/>
        <v>-50879.288803459873</v>
      </c>
      <c r="Q8" s="23">
        <v>1</v>
      </c>
      <c r="R8" s="146">
        <f t="shared" si="7"/>
        <v>-12043.20000000001</v>
      </c>
      <c r="S8" s="7">
        <v>52340</v>
      </c>
      <c r="T8" s="146">
        <f t="shared" si="9"/>
        <v>-32200</v>
      </c>
      <c r="U8" s="147">
        <f t="shared" si="10"/>
        <v>-136433.31596792722</v>
      </c>
      <c r="V8" s="7">
        <f t="shared" si="8"/>
        <v>411146.68403207278</v>
      </c>
    </row>
    <row r="9" spans="1:22" s="129" customFormat="1" ht="31.5" hidden="1" customHeight="1" x14ac:dyDescent="0.35">
      <c r="A9" s="27">
        <v>6</v>
      </c>
      <c r="B9" s="24" t="s">
        <v>58</v>
      </c>
      <c r="C9" s="24" t="s">
        <v>52</v>
      </c>
      <c r="D9" s="7">
        <v>596000</v>
      </c>
      <c r="E9" s="7">
        <v>249180</v>
      </c>
      <c r="F9" s="9">
        <v>5174</v>
      </c>
      <c r="G9" s="58">
        <f t="shared" si="0"/>
        <v>48.160030923850016</v>
      </c>
      <c r="H9" s="58">
        <f t="shared" si="2"/>
        <v>-8.7200566721602826</v>
      </c>
      <c r="I9" s="146">
        <f t="shared" si="3"/>
        <v>-45117.573221757302</v>
      </c>
      <c r="J9" s="7">
        <v>120660</v>
      </c>
      <c r="K9" s="9">
        <v>217539</v>
      </c>
      <c r="L9" s="58">
        <f t="shared" si="1"/>
        <v>0.55465916456359554</v>
      </c>
      <c r="M9" s="146">
        <f t="shared" si="4"/>
        <v>-25060</v>
      </c>
      <c r="N9" s="22">
        <v>1990</v>
      </c>
      <c r="O9" s="126">
        <f t="shared" si="5"/>
        <v>-2067</v>
      </c>
      <c r="P9" s="146">
        <f t="shared" si="6"/>
        <v>-99546.783919597976</v>
      </c>
      <c r="Q9" s="23">
        <v>0.86</v>
      </c>
      <c r="R9" s="146">
        <f t="shared" si="7"/>
        <v>19934.399999999991</v>
      </c>
      <c r="S9" s="7">
        <v>108720</v>
      </c>
      <c r="T9" s="146">
        <f t="shared" si="9"/>
        <v>-88580</v>
      </c>
      <c r="U9" s="147">
        <f t="shared" si="10"/>
        <v>-238369.95714135529</v>
      </c>
      <c r="V9" s="7">
        <f t="shared" si="8"/>
        <v>357630.04285864474</v>
      </c>
    </row>
    <row r="10" spans="1:22" s="129" customFormat="1" ht="31.5" customHeight="1" x14ac:dyDescent="0.35">
      <c r="A10" s="27">
        <v>7</v>
      </c>
      <c r="B10" s="24" t="s">
        <v>61</v>
      </c>
      <c r="C10" s="24" t="s">
        <v>52</v>
      </c>
      <c r="D10" s="7">
        <v>351880</v>
      </c>
      <c r="E10" s="7">
        <v>137220</v>
      </c>
      <c r="F10" s="33">
        <v>2752</v>
      </c>
      <c r="G10" s="58">
        <f t="shared" si="0"/>
        <v>49.861918604651166</v>
      </c>
      <c r="H10" s="58">
        <f t="shared" si="2"/>
        <v>-10.421944352961432</v>
      </c>
      <c r="I10" s="146">
        <f t="shared" si="3"/>
        <v>-28681.190859349863</v>
      </c>
      <c r="J10" s="7">
        <v>117500</v>
      </c>
      <c r="K10" s="9">
        <v>209219</v>
      </c>
      <c r="L10" s="58">
        <f t="shared" si="1"/>
        <v>0.56161247305455053</v>
      </c>
      <c r="M10" s="146">
        <f t="shared" si="4"/>
        <v>-21900</v>
      </c>
      <c r="N10" s="22">
        <v>1970</v>
      </c>
      <c r="O10" s="126">
        <f t="shared" si="5"/>
        <v>355</v>
      </c>
      <c r="P10" s="146">
        <f t="shared" si="6"/>
        <v>17700.981104651164</v>
      </c>
      <c r="Q10" s="23">
        <v>0.76</v>
      </c>
      <c r="R10" s="146">
        <f t="shared" si="7"/>
        <v>24699.599999999991</v>
      </c>
      <c r="S10" s="7">
        <v>32480</v>
      </c>
      <c r="T10" s="146">
        <f t="shared" si="9"/>
        <v>-12340</v>
      </c>
      <c r="U10" s="34">
        <f t="shared" si="10"/>
        <v>-20520.609754698715</v>
      </c>
      <c r="V10" s="7">
        <f t="shared" si="8"/>
        <v>331359.3902453013</v>
      </c>
    </row>
    <row r="11" spans="1:22" s="129" customFormat="1" ht="31.5" hidden="1" customHeight="1" x14ac:dyDescent="0.35">
      <c r="A11" s="27">
        <v>8</v>
      </c>
      <c r="B11" s="24" t="s">
        <v>70</v>
      </c>
      <c r="C11" s="24" t="s">
        <v>53</v>
      </c>
      <c r="D11" s="7">
        <v>493540</v>
      </c>
      <c r="E11" s="7">
        <v>140510</v>
      </c>
      <c r="F11" s="9">
        <v>2580</v>
      </c>
      <c r="G11" s="58">
        <f t="shared" si="0"/>
        <v>54.461240310077521</v>
      </c>
      <c r="H11" s="58">
        <f t="shared" si="2"/>
        <v>-15.021266058387788</v>
      </c>
      <c r="I11" s="146">
        <f t="shared" si="3"/>
        <v>-38754.86643064049</v>
      </c>
      <c r="J11" s="7">
        <v>121060</v>
      </c>
      <c r="K11" s="9">
        <v>218584</v>
      </c>
      <c r="L11" s="58">
        <f t="shared" si="1"/>
        <v>0.55383742634410571</v>
      </c>
      <c r="M11" s="146">
        <f t="shared" si="4"/>
        <v>-25460</v>
      </c>
      <c r="N11" s="22">
        <v>1980</v>
      </c>
      <c r="O11" s="126">
        <f t="shared" si="5"/>
        <v>527</v>
      </c>
      <c r="P11" s="146">
        <f t="shared" si="6"/>
        <v>28701.073643410855</v>
      </c>
      <c r="Q11" s="23">
        <v>1</v>
      </c>
      <c r="R11" s="146">
        <f t="shared" si="7"/>
        <v>-8430.6000000000076</v>
      </c>
      <c r="S11" s="7">
        <v>116470</v>
      </c>
      <c r="T11" s="146">
        <f t="shared" si="9"/>
        <v>-96330</v>
      </c>
      <c r="U11" s="147">
        <f t="shared" si="10"/>
        <v>-140274.39278722965</v>
      </c>
      <c r="V11" s="7">
        <f t="shared" si="8"/>
        <v>353265.60721277038</v>
      </c>
    </row>
    <row r="12" spans="1:22" s="129" customFormat="1" ht="31.5" customHeight="1" x14ac:dyDescent="0.35">
      <c r="A12" s="27">
        <v>9</v>
      </c>
      <c r="B12" s="24" t="s">
        <v>75</v>
      </c>
      <c r="C12" s="24" t="s">
        <v>53</v>
      </c>
      <c r="D12" s="7">
        <v>401640</v>
      </c>
      <c r="E12" s="7">
        <v>132790</v>
      </c>
      <c r="F12" s="9">
        <v>2407</v>
      </c>
      <c r="G12" s="58">
        <f t="shared" si="0"/>
        <v>55.168259243872043</v>
      </c>
      <c r="H12" s="58">
        <f t="shared" si="2"/>
        <v>-15.72828499218231</v>
      </c>
      <c r="I12" s="146">
        <f t="shared" si="3"/>
        <v>-37857.981976182818</v>
      </c>
      <c r="J12" s="7">
        <v>117500</v>
      </c>
      <c r="K12" s="9">
        <v>209219</v>
      </c>
      <c r="L12" s="58">
        <f t="shared" si="1"/>
        <v>0.56161247305455053</v>
      </c>
      <c r="M12" s="146">
        <f t="shared" si="4"/>
        <v>-21900</v>
      </c>
      <c r="N12" s="22">
        <v>1982</v>
      </c>
      <c r="O12" s="126">
        <f t="shared" si="5"/>
        <v>700</v>
      </c>
      <c r="P12" s="146">
        <f t="shared" si="6"/>
        <v>38617.781470710433</v>
      </c>
      <c r="Q12" s="151">
        <v>0.93</v>
      </c>
      <c r="R12" s="146">
        <f t="shared" si="7"/>
        <v>1327.8999999999864</v>
      </c>
      <c r="S12" s="7">
        <v>46810</v>
      </c>
      <c r="T12" s="146">
        <f t="shared" si="9"/>
        <v>-26670</v>
      </c>
      <c r="U12" s="34">
        <f t="shared" si="10"/>
        <v>-46482.300505472398</v>
      </c>
      <c r="V12" s="7">
        <f t="shared" si="8"/>
        <v>355157.69949452759</v>
      </c>
    </row>
    <row r="13" spans="1:22" s="129" customFormat="1" ht="31.5" customHeight="1" x14ac:dyDescent="0.35">
      <c r="A13" s="27">
        <v>10</v>
      </c>
      <c r="B13" s="24" t="s">
        <v>31</v>
      </c>
      <c r="C13" s="24" t="s">
        <v>52</v>
      </c>
      <c r="D13" s="7">
        <v>405000</v>
      </c>
      <c r="E13" s="7">
        <v>180970</v>
      </c>
      <c r="F13" s="9">
        <v>3710</v>
      </c>
      <c r="G13" s="58">
        <f t="shared" si="0"/>
        <v>48.77897574123989</v>
      </c>
      <c r="H13" s="58">
        <f t="shared" si="2"/>
        <v>-9.3390014895501565</v>
      </c>
      <c r="I13" s="146">
        <f t="shared" si="3"/>
        <v>-34647.69552623108</v>
      </c>
      <c r="J13" s="7">
        <v>98050</v>
      </c>
      <c r="K13" s="33">
        <v>158036</v>
      </c>
      <c r="L13" s="58">
        <f t="shared" si="1"/>
        <v>0.62042825685286895</v>
      </c>
      <c r="M13" s="146">
        <f t="shared" si="4"/>
        <v>-2450</v>
      </c>
      <c r="N13" s="22">
        <v>1982</v>
      </c>
      <c r="O13" s="126">
        <f t="shared" si="5"/>
        <v>-603</v>
      </c>
      <c r="P13" s="146">
        <f t="shared" si="6"/>
        <v>-29413.722371967655</v>
      </c>
      <c r="Q13" s="23">
        <v>0.82</v>
      </c>
      <c r="R13" s="146">
        <f t="shared" si="7"/>
        <v>21716.399999999998</v>
      </c>
      <c r="S13" s="7">
        <v>35930</v>
      </c>
      <c r="T13" s="146">
        <f t="shared" si="9"/>
        <v>-15790</v>
      </c>
      <c r="U13" s="147">
        <f t="shared" si="10"/>
        <v>-60585.017898198741</v>
      </c>
      <c r="V13" s="7">
        <f t="shared" si="8"/>
        <v>344414.98210180126</v>
      </c>
    </row>
    <row r="14" spans="1:22" s="129" customFormat="1" ht="31.5" hidden="1" customHeight="1" x14ac:dyDescent="0.35">
      <c r="A14" s="26">
        <v>11</v>
      </c>
      <c r="B14" s="21" t="s">
        <v>84</v>
      </c>
      <c r="C14" s="24" t="s">
        <v>53</v>
      </c>
      <c r="D14" s="7">
        <v>513340</v>
      </c>
      <c r="E14" s="7">
        <v>198030</v>
      </c>
      <c r="F14" s="9">
        <v>3703</v>
      </c>
      <c r="G14" s="58">
        <f t="shared" si="0"/>
        <v>53.478260869565219</v>
      </c>
      <c r="H14" s="58">
        <f t="shared" si="2"/>
        <v>-14.038286617875485</v>
      </c>
      <c r="I14" s="146">
        <f t="shared" si="3"/>
        <v>-51983.775345992923</v>
      </c>
      <c r="J14" s="7">
        <v>82010</v>
      </c>
      <c r="K14" s="9">
        <v>115826</v>
      </c>
      <c r="L14" s="58">
        <f t="shared" si="1"/>
        <v>0.70804482585947892</v>
      </c>
      <c r="M14" s="146">
        <f t="shared" si="4"/>
        <v>13590</v>
      </c>
      <c r="N14" s="22">
        <v>1990</v>
      </c>
      <c r="O14" s="126">
        <f t="shared" si="5"/>
        <v>-596</v>
      </c>
      <c r="P14" s="146">
        <f t="shared" si="6"/>
        <v>-31873.043478260872</v>
      </c>
      <c r="Q14" s="23">
        <v>0.97</v>
      </c>
      <c r="R14" s="146">
        <f t="shared" si="7"/>
        <v>-5940.9000000000051</v>
      </c>
      <c r="S14" s="7">
        <v>57380</v>
      </c>
      <c r="T14" s="146">
        <f t="shared" si="9"/>
        <v>-37240</v>
      </c>
      <c r="U14" s="147">
        <f t="shared" si="10"/>
        <v>-113447.71882425381</v>
      </c>
      <c r="V14" s="7">
        <f t="shared" si="8"/>
        <v>399892.28117574617</v>
      </c>
    </row>
    <row r="15" spans="1:22" s="129" customFormat="1" ht="38.5" customHeight="1" x14ac:dyDescent="0.35">
      <c r="A15" s="169" t="s">
        <v>15</v>
      </c>
      <c r="B15" s="169"/>
      <c r="C15" s="169"/>
      <c r="D15" s="169"/>
      <c r="E15" s="118" t="s">
        <v>13</v>
      </c>
      <c r="F15" s="170">
        <v>303334</v>
      </c>
      <c r="G15" s="170"/>
      <c r="H15" s="170"/>
      <c r="I15" s="118" t="s">
        <v>14</v>
      </c>
      <c r="J15" s="170">
        <v>503111</v>
      </c>
      <c r="K15" s="170"/>
      <c r="L15" s="170"/>
      <c r="M15" s="171" t="s">
        <v>25</v>
      </c>
      <c r="N15" s="171"/>
      <c r="O15" s="172" t="s">
        <v>140</v>
      </c>
      <c r="P15" s="172"/>
      <c r="Q15" s="172"/>
      <c r="R15" s="172"/>
      <c r="S15" s="173" t="s">
        <v>17</v>
      </c>
      <c r="T15" s="173"/>
      <c r="U15" s="174">
        <v>303334</v>
      </c>
      <c r="V15" s="174"/>
    </row>
    <row r="16" spans="1:22" ht="65.5" customHeight="1" x14ac:dyDescent="0.35">
      <c r="A16" s="161" t="s">
        <v>97</v>
      </c>
      <c r="B16" s="162"/>
      <c r="C16" s="162"/>
      <c r="D16" s="162"/>
      <c r="E16" s="162"/>
      <c r="F16" s="163"/>
      <c r="G16" s="148" t="s">
        <v>139</v>
      </c>
      <c r="H16" s="148" t="s">
        <v>133</v>
      </c>
      <c r="I16" s="148" t="s">
        <v>134</v>
      </c>
      <c r="J16" s="164"/>
      <c r="K16" s="165"/>
      <c r="L16" s="148" t="s">
        <v>11</v>
      </c>
      <c r="M16" s="148" t="s">
        <v>135</v>
      </c>
      <c r="N16" s="148" t="s">
        <v>98</v>
      </c>
      <c r="O16" s="148" t="s">
        <v>12</v>
      </c>
      <c r="P16" s="166"/>
      <c r="Q16" s="167"/>
      <c r="R16" s="148" t="s">
        <v>136</v>
      </c>
      <c r="S16" s="149"/>
      <c r="T16" s="148" t="s">
        <v>137</v>
      </c>
      <c r="U16" s="150" t="s">
        <v>138</v>
      </c>
      <c r="V16" s="148" t="s">
        <v>99</v>
      </c>
    </row>
  </sheetData>
  <mergeCells count="11">
    <mergeCell ref="A16:F16"/>
    <mergeCell ref="J16:K16"/>
    <mergeCell ref="P16:Q16"/>
    <mergeCell ref="A1:V1"/>
    <mergeCell ref="A15:D15"/>
    <mergeCell ref="F15:H15"/>
    <mergeCell ref="J15:L15"/>
    <mergeCell ref="M15:N15"/>
    <mergeCell ref="O15:R15"/>
    <mergeCell ref="S15:T15"/>
    <mergeCell ref="U15:V15"/>
  </mergeCells>
  <printOptions gridLines="1"/>
  <pageMargins left="0.5" right="0.5" top="0.6" bottom="0.6" header="0.5" footer="0.3"/>
  <pageSetup paperSize="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showGridLines="0" zoomScale="70" zoomScaleNormal="70" workbookViewId="0">
      <pane ySplit="2" topLeftCell="A10" activePane="bottomLeft" state="frozen"/>
      <selection activeCell="A2" sqref="A2"/>
      <selection pane="bottomLeft" activeCell="Q5" sqref="Q5"/>
    </sheetView>
  </sheetViews>
  <sheetFormatPr defaultRowHeight="15.5" x14ac:dyDescent="0.35"/>
  <cols>
    <col min="1" max="1" width="3.453125" style="1" customWidth="1"/>
    <col min="2" max="2" width="11.453125" style="2" customWidth="1"/>
    <col min="3" max="3" width="9.453125" style="1" customWidth="1"/>
    <col min="4" max="4" width="15.81640625" style="17" customWidth="1"/>
    <col min="5" max="5" width="13.453125" style="17" customWidth="1"/>
    <col min="6" max="6" width="7" style="6" customWidth="1"/>
    <col min="7" max="7" width="8.1796875" style="11" customWidth="1"/>
    <col min="8" max="8" width="6.7265625" style="4" customWidth="1"/>
    <col min="9" max="9" width="31.453125" style="12" customWidth="1"/>
    <col min="10" max="10" width="19.26953125" style="5" customWidth="1"/>
    <col min="11" max="11" width="2.90625" style="5" customWidth="1"/>
    <col min="12" max="12" width="10.1796875" style="13" bestFit="1" customWidth="1"/>
    <col min="13" max="13" width="8.7265625" style="64"/>
    <col min="14" max="14" width="10.1796875" style="64" customWidth="1"/>
    <col min="15" max="15" width="8.7265625" style="64"/>
  </cols>
  <sheetData>
    <row r="1" spans="1:15" ht="20" customHeight="1" thickBot="1" x14ac:dyDescent="0.4">
      <c r="A1" s="153" t="s">
        <v>104</v>
      </c>
      <c r="B1" s="153"/>
      <c r="C1" s="153"/>
      <c r="D1" s="153"/>
      <c r="E1" s="153"/>
      <c r="F1" s="153"/>
      <c r="G1" s="153"/>
      <c r="H1" s="153"/>
      <c r="I1" s="153"/>
      <c r="J1" s="153"/>
      <c r="K1" s="61"/>
      <c r="L1" s="154" t="s">
        <v>65</v>
      </c>
      <c r="M1" s="154"/>
      <c r="N1" s="154"/>
    </row>
    <row r="2" spans="1:15" s="81" customFormat="1" ht="26" x14ac:dyDescent="0.35">
      <c r="A2" s="31" t="s">
        <v>16</v>
      </c>
      <c r="B2" s="31" t="s">
        <v>0</v>
      </c>
      <c r="C2" s="35" t="s">
        <v>21</v>
      </c>
      <c r="D2" s="106" t="s">
        <v>29</v>
      </c>
      <c r="E2" s="105" t="s">
        <v>19</v>
      </c>
      <c r="F2" s="106" t="s">
        <v>20</v>
      </c>
      <c r="G2" s="42" t="s">
        <v>23</v>
      </c>
      <c r="H2" s="42" t="s">
        <v>7</v>
      </c>
      <c r="I2" s="36" t="s">
        <v>30</v>
      </c>
      <c r="J2" s="37" t="s">
        <v>24</v>
      </c>
      <c r="K2" s="59"/>
      <c r="L2" s="70" t="s">
        <v>1</v>
      </c>
      <c r="M2" s="71" t="s">
        <v>66</v>
      </c>
      <c r="N2" s="72" t="s">
        <v>67</v>
      </c>
      <c r="O2" s="1"/>
    </row>
    <row r="3" spans="1:15" ht="39.5" thickBot="1" x14ac:dyDescent="0.4">
      <c r="A3" s="32"/>
      <c r="B3" s="38" t="s">
        <v>26</v>
      </c>
      <c r="C3" s="109">
        <v>310000</v>
      </c>
      <c r="D3" s="111" t="s">
        <v>46</v>
      </c>
      <c r="E3" s="110" t="s">
        <v>27</v>
      </c>
      <c r="F3" s="112" t="s">
        <v>28</v>
      </c>
      <c r="G3" s="113">
        <v>1999</v>
      </c>
      <c r="H3" s="114">
        <v>0.94</v>
      </c>
      <c r="I3" s="115" t="s">
        <v>121</v>
      </c>
      <c r="J3" s="56" t="s">
        <v>55</v>
      </c>
      <c r="K3" s="63"/>
      <c r="L3" s="80">
        <v>151587</v>
      </c>
      <c r="M3" s="84">
        <v>43560</v>
      </c>
      <c r="N3" s="85">
        <f>SUM(L3/M3)</f>
        <v>3.4799586776859504</v>
      </c>
      <c r="O3" s="64" t="s">
        <v>3</v>
      </c>
    </row>
    <row r="4" spans="1:15" ht="52" x14ac:dyDescent="0.35">
      <c r="A4" s="29">
        <v>1</v>
      </c>
      <c r="B4" s="40" t="s">
        <v>32</v>
      </c>
      <c r="C4" s="52">
        <v>799120</v>
      </c>
      <c r="D4" s="40" t="s">
        <v>47</v>
      </c>
      <c r="E4" s="44" t="s">
        <v>33</v>
      </c>
      <c r="F4" s="50" t="s">
        <v>34</v>
      </c>
      <c r="G4" s="55">
        <v>1995</v>
      </c>
      <c r="H4" s="60">
        <v>0.97</v>
      </c>
      <c r="I4" s="57" t="s">
        <v>122</v>
      </c>
      <c r="J4" s="57" t="s">
        <v>56</v>
      </c>
      <c r="K4" s="62"/>
      <c r="L4" s="155" t="s">
        <v>68</v>
      </c>
      <c r="M4" s="156"/>
      <c r="N4" s="157"/>
    </row>
    <row r="5" spans="1:15" ht="65.5" thickBot="1" x14ac:dyDescent="0.4">
      <c r="A5" s="29">
        <v>2</v>
      </c>
      <c r="B5" s="40" t="s">
        <v>35</v>
      </c>
      <c r="C5" s="52">
        <v>750530</v>
      </c>
      <c r="D5" s="40" t="s">
        <v>48</v>
      </c>
      <c r="E5" s="40" t="s">
        <v>36</v>
      </c>
      <c r="F5" s="50" t="s">
        <v>37</v>
      </c>
      <c r="G5" s="55">
        <v>1984</v>
      </c>
      <c r="H5" s="60">
        <v>0.8</v>
      </c>
      <c r="I5" s="57" t="s">
        <v>123</v>
      </c>
      <c r="J5" s="57" t="s">
        <v>57</v>
      </c>
      <c r="K5" s="62"/>
      <c r="L5" s="73">
        <v>2180</v>
      </c>
      <c r="M5" s="74">
        <v>927</v>
      </c>
      <c r="N5" s="82">
        <f>SUM(L5:M5)</f>
        <v>3107</v>
      </c>
    </row>
    <row r="6" spans="1:15" ht="47" customHeight="1" x14ac:dyDescent="0.35">
      <c r="A6" s="28">
        <v>3</v>
      </c>
      <c r="B6" s="39" t="s">
        <v>38</v>
      </c>
      <c r="C6" s="53">
        <v>260000</v>
      </c>
      <c r="D6" s="108" t="s">
        <v>49</v>
      </c>
      <c r="E6" s="107" t="s">
        <v>39</v>
      </c>
      <c r="F6" s="76" t="s">
        <v>22</v>
      </c>
      <c r="G6" s="55">
        <v>1984</v>
      </c>
      <c r="H6" s="60">
        <v>0.79</v>
      </c>
      <c r="I6" s="57" t="s">
        <v>124</v>
      </c>
      <c r="J6" s="57" t="s">
        <v>40</v>
      </c>
      <c r="K6" s="62"/>
      <c r="L6" s="155" t="s">
        <v>71</v>
      </c>
      <c r="M6" s="156"/>
      <c r="N6" s="157"/>
    </row>
    <row r="7" spans="1:15" ht="47" customHeight="1" thickBot="1" x14ac:dyDescent="0.4">
      <c r="A7" s="29">
        <v>4</v>
      </c>
      <c r="B7" s="40" t="s">
        <v>41</v>
      </c>
      <c r="C7" s="52">
        <v>785580</v>
      </c>
      <c r="D7" s="40" t="s">
        <v>50</v>
      </c>
      <c r="E7" s="44" t="s">
        <v>42</v>
      </c>
      <c r="F7" s="50" t="s">
        <v>37</v>
      </c>
      <c r="G7" s="55">
        <v>1979</v>
      </c>
      <c r="H7" s="60">
        <v>0.86</v>
      </c>
      <c r="I7" s="57" t="s">
        <v>125</v>
      </c>
      <c r="J7" s="57" t="s">
        <v>43</v>
      </c>
      <c r="K7" s="62"/>
      <c r="L7" s="68">
        <v>87800</v>
      </c>
      <c r="M7" s="86">
        <v>34740</v>
      </c>
      <c r="N7" s="87">
        <f>SUM(L7:M7)</f>
        <v>122540</v>
      </c>
    </row>
    <row r="8" spans="1:15" ht="47" customHeight="1" x14ac:dyDescent="0.35">
      <c r="A8" s="29">
        <v>5</v>
      </c>
      <c r="B8" s="40" t="s">
        <v>44</v>
      </c>
      <c r="C8" s="52">
        <v>547580</v>
      </c>
      <c r="D8" s="40" t="s">
        <v>51</v>
      </c>
      <c r="E8" s="40" t="s">
        <v>45</v>
      </c>
      <c r="F8" s="50" t="s">
        <v>52</v>
      </c>
      <c r="G8" s="55">
        <v>2000</v>
      </c>
      <c r="H8" s="60">
        <v>1</v>
      </c>
      <c r="I8" s="57" t="s">
        <v>126</v>
      </c>
      <c r="J8" s="57" t="s">
        <v>54</v>
      </c>
      <c r="K8" s="62"/>
      <c r="L8" s="158" t="s">
        <v>69</v>
      </c>
      <c r="M8" s="159"/>
      <c r="N8" s="160"/>
    </row>
    <row r="9" spans="1:15" ht="75.5" customHeight="1" x14ac:dyDescent="0.35">
      <c r="A9" s="28">
        <v>6</v>
      </c>
      <c r="B9" s="39" t="s">
        <v>58</v>
      </c>
      <c r="C9" s="54">
        <v>596000</v>
      </c>
      <c r="D9" s="107" t="s">
        <v>60</v>
      </c>
      <c r="E9" s="108" t="s">
        <v>59</v>
      </c>
      <c r="F9" s="76" t="s">
        <v>52</v>
      </c>
      <c r="G9" s="55">
        <v>1990</v>
      </c>
      <c r="H9" s="60">
        <v>0.86</v>
      </c>
      <c r="I9" s="57" t="s">
        <v>127</v>
      </c>
      <c r="J9" s="57" t="s">
        <v>83</v>
      </c>
      <c r="K9" s="62"/>
      <c r="L9" s="66">
        <v>0</v>
      </c>
      <c r="M9" s="8">
        <v>0</v>
      </c>
      <c r="N9" s="67">
        <v>0</v>
      </c>
    </row>
    <row r="10" spans="1:15" s="45" customFormat="1" ht="75.5" customHeight="1" thickBot="1" x14ac:dyDescent="0.35">
      <c r="A10" s="28">
        <v>7</v>
      </c>
      <c r="B10" s="39" t="s">
        <v>61</v>
      </c>
      <c r="C10" s="54">
        <v>351880</v>
      </c>
      <c r="D10" s="107" t="s">
        <v>63</v>
      </c>
      <c r="E10" s="108" t="s">
        <v>62</v>
      </c>
      <c r="F10" s="76" t="s">
        <v>52</v>
      </c>
      <c r="G10" s="55">
        <v>1970</v>
      </c>
      <c r="H10" s="60">
        <v>0.76</v>
      </c>
      <c r="I10" s="57" t="s">
        <v>128</v>
      </c>
      <c r="J10" s="57" t="s">
        <v>64</v>
      </c>
      <c r="K10" s="62"/>
      <c r="L10" s="68">
        <v>0</v>
      </c>
      <c r="M10" s="69">
        <v>0</v>
      </c>
      <c r="N10" s="68">
        <v>0</v>
      </c>
      <c r="O10" s="65"/>
    </row>
    <row r="11" spans="1:15" ht="75.5" customHeight="1" thickBot="1" x14ac:dyDescent="0.4">
      <c r="A11" s="28">
        <v>8</v>
      </c>
      <c r="B11" s="39" t="s">
        <v>70</v>
      </c>
      <c r="C11" s="54">
        <v>493540</v>
      </c>
      <c r="D11" s="107" t="s">
        <v>73</v>
      </c>
      <c r="E11" s="108" t="s">
        <v>72</v>
      </c>
      <c r="F11" s="76" t="s">
        <v>53</v>
      </c>
      <c r="G11" s="55" t="s">
        <v>74</v>
      </c>
      <c r="H11" s="60">
        <v>1</v>
      </c>
      <c r="I11" s="57" t="s">
        <v>129</v>
      </c>
      <c r="J11" s="57" t="s">
        <v>82</v>
      </c>
      <c r="K11" s="62"/>
      <c r="L11" s="68">
        <v>0</v>
      </c>
      <c r="M11" s="68">
        <v>0</v>
      </c>
      <c r="N11" s="68">
        <v>0</v>
      </c>
    </row>
    <row r="12" spans="1:15" ht="75.5" customHeight="1" x14ac:dyDescent="0.35">
      <c r="A12" s="28">
        <v>9</v>
      </c>
      <c r="B12" s="39" t="s">
        <v>75</v>
      </c>
      <c r="C12" s="54">
        <v>401640</v>
      </c>
      <c r="D12" s="107" t="s">
        <v>77</v>
      </c>
      <c r="E12" s="108" t="s">
        <v>76</v>
      </c>
      <c r="F12" s="76" t="s">
        <v>53</v>
      </c>
      <c r="G12" s="55" t="s">
        <v>78</v>
      </c>
      <c r="H12" s="60">
        <v>0.93</v>
      </c>
      <c r="I12" s="57" t="s">
        <v>130</v>
      </c>
      <c r="J12" s="57" t="s">
        <v>81</v>
      </c>
      <c r="K12" s="62"/>
      <c r="L12" s="152">
        <f>SUM(L9:N11)</f>
        <v>0</v>
      </c>
      <c r="M12" s="152"/>
      <c r="N12" s="152"/>
    </row>
    <row r="13" spans="1:15" ht="52" x14ac:dyDescent="0.35">
      <c r="A13" s="28">
        <v>10</v>
      </c>
      <c r="B13" s="39" t="s">
        <v>31</v>
      </c>
      <c r="C13" s="54">
        <v>405000</v>
      </c>
      <c r="D13" s="107" t="s">
        <v>80</v>
      </c>
      <c r="E13" s="108" t="s">
        <v>79</v>
      </c>
      <c r="F13" s="76" t="s">
        <v>52</v>
      </c>
      <c r="G13" s="55">
        <v>1982</v>
      </c>
      <c r="H13" s="60">
        <v>0.82</v>
      </c>
      <c r="I13" s="57" t="s">
        <v>131</v>
      </c>
      <c r="J13" s="57" t="s">
        <v>64</v>
      </c>
      <c r="K13" s="62"/>
    </row>
    <row r="14" spans="1:15" ht="39" x14ac:dyDescent="0.35">
      <c r="A14" s="28">
        <v>11</v>
      </c>
      <c r="B14" s="39" t="s">
        <v>84</v>
      </c>
      <c r="C14" s="54">
        <v>513340</v>
      </c>
      <c r="D14" s="107" t="s">
        <v>86</v>
      </c>
      <c r="E14" s="108" t="s">
        <v>85</v>
      </c>
      <c r="F14" s="76" t="s">
        <v>53</v>
      </c>
      <c r="G14" s="55">
        <v>1990</v>
      </c>
      <c r="H14" s="60">
        <v>0.97</v>
      </c>
      <c r="I14" s="57" t="s">
        <v>132</v>
      </c>
      <c r="J14" s="57" t="s">
        <v>87</v>
      </c>
      <c r="K14" s="62"/>
    </row>
    <row r="15" spans="1:15" ht="14.5" x14ac:dyDescent="0.35">
      <c r="A15" s="28"/>
      <c r="B15" s="19"/>
      <c r="C15" s="54"/>
      <c r="D15" s="107"/>
      <c r="E15" s="108"/>
      <c r="F15" s="76"/>
      <c r="G15" s="55"/>
      <c r="H15" s="60"/>
      <c r="I15" s="57"/>
      <c r="J15" s="57"/>
      <c r="K15" s="62"/>
    </row>
  </sheetData>
  <mergeCells count="6">
    <mergeCell ref="L12:N12"/>
    <mergeCell ref="L8:N8"/>
    <mergeCell ref="A1:J1"/>
    <mergeCell ref="L1:N1"/>
    <mergeCell ref="L4:N4"/>
    <mergeCell ref="L6:N6"/>
  </mergeCells>
  <printOptions gridLines="1"/>
  <pageMargins left="0.5" right="0.5" top="0.5" bottom="0.4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6"/>
  <sheetViews>
    <sheetView topLeftCell="A4" zoomScale="80" zoomScaleNormal="80" workbookViewId="0">
      <selection activeCell="B13" sqref="B13"/>
    </sheetView>
  </sheetViews>
  <sheetFormatPr defaultColWidth="9.1796875" defaultRowHeight="15.5" x14ac:dyDescent="0.35"/>
  <cols>
    <col min="1" max="1" width="4.90625" style="3" customWidth="1"/>
    <col min="2" max="2" width="89.7265625" style="30" customWidth="1"/>
    <col min="3" max="3" width="11.08984375" style="3" customWidth="1"/>
    <col min="4" max="4" width="15.7265625" style="3" customWidth="1"/>
    <col min="5" max="5" width="18.1796875" style="3" customWidth="1"/>
    <col min="6" max="6" width="17.54296875" style="3" customWidth="1"/>
    <col min="7" max="7" width="14.7265625" style="3" customWidth="1"/>
    <col min="8" max="16384" width="9.1796875" style="3"/>
  </cols>
  <sheetData>
    <row r="2" spans="1:7" ht="36.5" customHeight="1" x14ac:dyDescent="0.35">
      <c r="A2" s="175" t="s">
        <v>110</v>
      </c>
      <c r="B2" s="175"/>
      <c r="D2" s="178" t="s">
        <v>109</v>
      </c>
      <c r="E2" s="178"/>
      <c r="F2" s="178"/>
      <c r="G2" s="178"/>
    </row>
    <row r="3" spans="1:7" ht="31" x14ac:dyDescent="0.35">
      <c r="A3" s="97">
        <v>1</v>
      </c>
      <c r="B3" s="96" t="s">
        <v>111</v>
      </c>
      <c r="D3" s="98" t="s">
        <v>106</v>
      </c>
      <c r="E3" s="98" t="s">
        <v>105</v>
      </c>
      <c r="F3" s="98" t="s">
        <v>107</v>
      </c>
      <c r="G3" s="98" t="s">
        <v>108</v>
      </c>
    </row>
    <row r="4" spans="1:7" x14ac:dyDescent="0.35">
      <c r="A4" s="97"/>
      <c r="B4" s="96"/>
      <c r="D4" s="176">
        <v>7500</v>
      </c>
      <c r="E4" s="176">
        <v>122540</v>
      </c>
      <c r="F4" s="177">
        <f>SUM(D4/E4)</f>
        <v>6.1204504651542355E-2</v>
      </c>
      <c r="G4" s="177">
        <f>1-F4</f>
        <v>0.93879549534845763</v>
      </c>
    </row>
    <row r="5" spans="1:7" ht="31" x14ac:dyDescent="0.35">
      <c r="A5" s="97">
        <v>2</v>
      </c>
      <c r="B5" s="96" t="s">
        <v>112</v>
      </c>
      <c r="D5" s="176"/>
      <c r="E5" s="176"/>
      <c r="F5" s="177"/>
      <c r="G5" s="177"/>
    </row>
    <row r="6" spans="1:7" x14ac:dyDescent="0.35">
      <c r="A6" s="97"/>
      <c r="B6" s="96"/>
      <c r="D6" s="188" t="s">
        <v>141</v>
      </c>
      <c r="E6" s="187" t="s">
        <v>142</v>
      </c>
      <c r="F6" s="187" t="s">
        <v>144</v>
      </c>
      <c r="G6" s="189" t="s">
        <v>143</v>
      </c>
    </row>
    <row r="7" spans="1:7" ht="31" x14ac:dyDescent="0.35">
      <c r="A7" s="97">
        <v>3</v>
      </c>
      <c r="B7" s="96" t="s">
        <v>115</v>
      </c>
      <c r="D7" s="190"/>
      <c r="E7" s="191"/>
      <c r="F7" s="191"/>
      <c r="G7" s="192"/>
    </row>
    <row r="8" spans="1:7" x14ac:dyDescent="0.35">
      <c r="A8" s="97"/>
      <c r="B8" s="96"/>
      <c r="D8" s="119"/>
    </row>
    <row r="9" spans="1:7" s="25" customFormat="1" ht="63" x14ac:dyDescent="0.4">
      <c r="A9" s="97">
        <v>4</v>
      </c>
      <c r="B9" s="96" t="s">
        <v>116</v>
      </c>
      <c r="D9" s="120"/>
    </row>
    <row r="10" spans="1:7" x14ac:dyDescent="0.35">
      <c r="A10" s="97"/>
      <c r="B10" s="96"/>
      <c r="D10" s="119"/>
    </row>
    <row r="11" spans="1:7" ht="31" x14ac:dyDescent="0.35">
      <c r="A11" s="97">
        <v>5</v>
      </c>
      <c r="B11" s="96" t="s">
        <v>113</v>
      </c>
    </row>
    <row r="12" spans="1:7" x14ac:dyDescent="0.35">
      <c r="A12" s="97"/>
      <c r="B12" s="96"/>
    </row>
    <row r="13" spans="1:7" ht="62" x14ac:dyDescent="0.35">
      <c r="A13" s="97">
        <v>6</v>
      </c>
      <c r="B13" s="96" t="s">
        <v>114</v>
      </c>
    </row>
    <row r="14" spans="1:7" x14ac:dyDescent="0.35">
      <c r="A14" s="25"/>
      <c r="B14" s="96"/>
    </row>
    <row r="15" spans="1:7" x14ac:dyDescent="0.35">
      <c r="B15" s="3"/>
    </row>
    <row r="16" spans="1:7" x14ac:dyDescent="0.35">
      <c r="B16" s="3"/>
      <c r="D16" s="121"/>
    </row>
  </sheetData>
  <mergeCells count="10">
    <mergeCell ref="D6:D7"/>
    <mergeCell ref="E6:E7"/>
    <mergeCell ref="F6:F7"/>
    <mergeCell ref="G6:G7"/>
    <mergeCell ref="A2:B2"/>
    <mergeCell ref="D4:D5"/>
    <mergeCell ref="E4:E5"/>
    <mergeCell ref="F4:F5"/>
    <mergeCell ref="G4:G5"/>
    <mergeCell ref="D2:G2"/>
  </mergeCells>
  <pageMargins left="0.5" right="0.5" top="0.5" bottom="0.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6"/>
  <sheetViews>
    <sheetView zoomScale="90" zoomScaleNormal="90" workbookViewId="0">
      <selection sqref="A1:V1"/>
    </sheetView>
  </sheetViews>
  <sheetFormatPr defaultColWidth="11" defaultRowHeight="15.5" x14ac:dyDescent="0.35"/>
  <cols>
    <col min="1" max="1" width="4" style="127" customWidth="1"/>
    <col min="2" max="2" width="18.54296875" style="132" customWidth="1"/>
    <col min="3" max="3" width="6.08984375" style="132" customWidth="1"/>
    <col min="4" max="4" width="9.453125" style="133" customWidth="1"/>
    <col min="5" max="5" width="9.1796875" style="134" customWidth="1"/>
    <col min="6" max="7" width="7.6328125" style="135" customWidth="1"/>
    <col min="8" max="8" width="8.26953125" style="134" customWidth="1"/>
    <col min="9" max="9" width="10.26953125" style="136" customWidth="1"/>
    <col min="10" max="10" width="9.453125" style="137" customWidth="1"/>
    <col min="11" max="11" width="8.36328125" style="137" customWidth="1"/>
    <col min="12" max="12" width="7.36328125" style="138" customWidth="1"/>
    <col min="13" max="13" width="9.7265625" style="139" customWidth="1"/>
    <col min="14" max="14" width="6.7265625" style="140" customWidth="1"/>
    <col min="15" max="15" width="7.6328125" style="127" customWidth="1"/>
    <col min="16" max="16" width="10.54296875" style="127" customWidth="1"/>
    <col min="17" max="17" width="6.81640625" style="127" customWidth="1"/>
    <col min="18" max="18" width="10.54296875" style="133" customWidth="1"/>
    <col min="19" max="19" width="10.08984375" style="133" customWidth="1"/>
    <col min="20" max="20" width="9.54296875" style="133" customWidth="1"/>
    <col min="21" max="21" width="11.26953125" style="133" customWidth="1"/>
    <col min="22" max="22" width="10" style="133" customWidth="1"/>
    <col min="23" max="23" width="9.90625" style="127" customWidth="1"/>
    <col min="24" max="16384" width="11" style="127"/>
  </cols>
  <sheetData>
    <row r="1" spans="1:24" ht="22.5" customHeight="1" x14ac:dyDescent="0.35">
      <c r="A1" s="168" t="s">
        <v>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42"/>
    </row>
    <row r="2" spans="1:24" s="128" customFormat="1" ht="44" customHeight="1" x14ac:dyDescent="0.35">
      <c r="A2" s="116" t="s">
        <v>16</v>
      </c>
      <c r="B2" s="18" t="s">
        <v>0</v>
      </c>
      <c r="C2" s="16" t="s">
        <v>20</v>
      </c>
      <c r="D2" s="14" t="s">
        <v>21</v>
      </c>
      <c r="E2" s="14" t="s">
        <v>91</v>
      </c>
      <c r="F2" s="117" t="s">
        <v>92</v>
      </c>
      <c r="G2" s="15" t="s">
        <v>93</v>
      </c>
      <c r="H2" s="15" t="s">
        <v>118</v>
      </c>
      <c r="I2" s="14" t="s">
        <v>117</v>
      </c>
      <c r="J2" s="14" t="s">
        <v>5</v>
      </c>
      <c r="K2" s="117" t="s">
        <v>1</v>
      </c>
      <c r="L2" s="15" t="s">
        <v>2</v>
      </c>
      <c r="M2" s="14" t="s">
        <v>119</v>
      </c>
      <c r="N2" s="16" t="s">
        <v>9</v>
      </c>
      <c r="O2" s="16" t="s">
        <v>6</v>
      </c>
      <c r="P2" s="14" t="s">
        <v>4</v>
      </c>
      <c r="Q2" s="14" t="s">
        <v>95</v>
      </c>
      <c r="R2" s="14" t="s">
        <v>96</v>
      </c>
      <c r="S2" s="14" t="s">
        <v>94</v>
      </c>
      <c r="T2" s="14" t="s">
        <v>120</v>
      </c>
      <c r="U2" s="14" t="s">
        <v>10</v>
      </c>
      <c r="V2" s="14" t="s">
        <v>8</v>
      </c>
    </row>
    <row r="3" spans="1:24" s="128" customFormat="1" ht="31.5" customHeight="1" x14ac:dyDescent="0.35">
      <c r="A3" s="16"/>
      <c r="B3" s="124" t="s">
        <v>3</v>
      </c>
      <c r="C3" s="124" t="s">
        <v>3</v>
      </c>
      <c r="D3" s="125">
        <v>0</v>
      </c>
      <c r="E3" s="125">
        <v>0</v>
      </c>
      <c r="F3" s="118">
        <v>0</v>
      </c>
      <c r="G3" s="143" t="e">
        <f t="shared" ref="G3:G14" si="0">SUM(E3/F3)</f>
        <v>#DIV/0!</v>
      </c>
      <c r="H3" s="144"/>
      <c r="I3" s="125"/>
      <c r="J3" s="125">
        <v>0</v>
      </c>
      <c r="K3" s="118">
        <v>0</v>
      </c>
      <c r="L3" s="143" t="e">
        <f t="shared" ref="L3:L14" si="1">SUM(J3/K3)</f>
        <v>#DIV/0!</v>
      </c>
      <c r="M3" s="125"/>
      <c r="N3" s="116"/>
      <c r="O3" s="118"/>
      <c r="P3" s="125"/>
      <c r="Q3" s="145">
        <v>1</v>
      </c>
      <c r="R3" s="125" t="s">
        <v>3</v>
      </c>
      <c r="S3" s="125">
        <v>0</v>
      </c>
      <c r="T3" s="125"/>
      <c r="U3" s="125"/>
      <c r="V3" s="75"/>
      <c r="W3" s="128" t="s">
        <v>3</v>
      </c>
    </row>
    <row r="4" spans="1:24" s="129" customFormat="1" ht="31.5" customHeight="1" x14ac:dyDescent="0.35">
      <c r="A4" s="26">
        <v>1</v>
      </c>
      <c r="B4" s="21" t="s">
        <v>3</v>
      </c>
      <c r="C4" s="21" t="s">
        <v>3</v>
      </c>
      <c r="D4" s="7">
        <v>0</v>
      </c>
      <c r="E4" s="7">
        <v>0</v>
      </c>
      <c r="F4" s="9">
        <v>0</v>
      </c>
      <c r="G4" s="58" t="e">
        <f t="shared" si="0"/>
        <v>#DIV/0!</v>
      </c>
      <c r="H4" s="58" t="e">
        <f t="shared" ref="H4:H14" si="2">SUM($G$3-G4)</f>
        <v>#DIV/0!</v>
      </c>
      <c r="I4" s="146" t="e">
        <f t="shared" ref="I4:I14" si="3">SUM(H4*F4)</f>
        <v>#DIV/0!</v>
      </c>
      <c r="J4" s="7">
        <v>0</v>
      </c>
      <c r="K4" s="9">
        <v>0</v>
      </c>
      <c r="L4" s="58" t="e">
        <f t="shared" si="1"/>
        <v>#DIV/0!</v>
      </c>
      <c r="M4" s="146">
        <f t="shared" ref="M4:M14" si="4">$J$3-J4</f>
        <v>0</v>
      </c>
      <c r="N4" s="22"/>
      <c r="O4" s="126">
        <f t="shared" ref="O4:O14" si="5">SUM($F$3-F4)</f>
        <v>0</v>
      </c>
      <c r="P4" s="146" t="e">
        <f t="shared" ref="P4:P14" si="6">SUM(G4*O4)</f>
        <v>#DIV/0!</v>
      </c>
      <c r="Q4" s="23">
        <v>0</v>
      </c>
      <c r="R4" s="146">
        <f t="shared" ref="R4:R14" si="7">SUM(($Q$3-Q4)*E4)</f>
        <v>0</v>
      </c>
      <c r="S4" s="7">
        <v>0</v>
      </c>
      <c r="T4" s="146">
        <f>SUM($S$3-S4)</f>
        <v>0</v>
      </c>
      <c r="U4" s="147" t="e">
        <f>I4+M4+P4+R4+T4</f>
        <v>#DIV/0!</v>
      </c>
      <c r="V4" s="7" t="e">
        <f t="shared" ref="V4:V14" si="8">SUM(D4+U4)</f>
        <v>#DIV/0!</v>
      </c>
      <c r="W4" s="129" t="s">
        <v>3</v>
      </c>
    </row>
    <row r="5" spans="1:24" s="129" customFormat="1" ht="31.5" customHeight="1" x14ac:dyDescent="0.35">
      <c r="A5" s="27">
        <v>2</v>
      </c>
      <c r="B5" s="24" t="s">
        <v>3</v>
      </c>
      <c r="C5" s="24" t="s">
        <v>3</v>
      </c>
      <c r="D5" s="7">
        <v>0</v>
      </c>
      <c r="E5" s="7">
        <v>0</v>
      </c>
      <c r="F5" s="9">
        <v>0</v>
      </c>
      <c r="G5" s="58" t="e">
        <f t="shared" si="0"/>
        <v>#DIV/0!</v>
      </c>
      <c r="H5" s="58" t="e">
        <f t="shared" si="2"/>
        <v>#DIV/0!</v>
      </c>
      <c r="I5" s="146" t="e">
        <f t="shared" si="3"/>
        <v>#DIV/0!</v>
      </c>
      <c r="J5" s="7">
        <v>0</v>
      </c>
      <c r="K5" s="9">
        <v>0</v>
      </c>
      <c r="L5" s="58" t="e">
        <f t="shared" si="1"/>
        <v>#DIV/0!</v>
      </c>
      <c r="M5" s="146">
        <f t="shared" si="4"/>
        <v>0</v>
      </c>
      <c r="N5" s="22"/>
      <c r="O5" s="126">
        <f t="shared" si="5"/>
        <v>0</v>
      </c>
      <c r="P5" s="146" t="e">
        <f t="shared" si="6"/>
        <v>#DIV/0!</v>
      </c>
      <c r="Q5" s="23">
        <v>0</v>
      </c>
      <c r="R5" s="146">
        <f t="shared" si="7"/>
        <v>0</v>
      </c>
      <c r="S5" s="7">
        <v>0</v>
      </c>
      <c r="T5" s="146">
        <f t="shared" ref="T5:T14" si="9">SUM($S$3-S5)</f>
        <v>0</v>
      </c>
      <c r="U5" s="147" t="e">
        <f t="shared" ref="U5:U14" si="10">I5+M5+P5+R5+T5</f>
        <v>#DIV/0!</v>
      </c>
      <c r="V5" s="7" t="e">
        <f t="shared" si="8"/>
        <v>#DIV/0!</v>
      </c>
      <c r="W5" s="130" t="s">
        <v>3</v>
      </c>
      <c r="X5" s="129" t="s">
        <v>3</v>
      </c>
    </row>
    <row r="6" spans="1:24" s="129" customFormat="1" ht="31.5" customHeight="1" x14ac:dyDescent="0.35">
      <c r="A6" s="27">
        <v>3</v>
      </c>
      <c r="B6" s="24" t="s">
        <v>3</v>
      </c>
      <c r="C6" s="24" t="s">
        <v>3</v>
      </c>
      <c r="D6" s="7">
        <v>0</v>
      </c>
      <c r="E6" s="7">
        <v>0</v>
      </c>
      <c r="F6" s="9">
        <v>0</v>
      </c>
      <c r="G6" s="58" t="e">
        <f t="shared" si="0"/>
        <v>#DIV/0!</v>
      </c>
      <c r="H6" s="58" t="e">
        <f t="shared" si="2"/>
        <v>#DIV/0!</v>
      </c>
      <c r="I6" s="146" t="e">
        <f t="shared" si="3"/>
        <v>#DIV/0!</v>
      </c>
      <c r="J6" s="7">
        <v>0</v>
      </c>
      <c r="K6" s="9">
        <v>0</v>
      </c>
      <c r="L6" s="58" t="e">
        <f t="shared" si="1"/>
        <v>#DIV/0!</v>
      </c>
      <c r="M6" s="146">
        <f t="shared" si="4"/>
        <v>0</v>
      </c>
      <c r="N6" s="22"/>
      <c r="O6" s="126">
        <f t="shared" si="5"/>
        <v>0</v>
      </c>
      <c r="P6" s="146" t="e">
        <f t="shared" si="6"/>
        <v>#DIV/0!</v>
      </c>
      <c r="Q6" s="23">
        <v>0</v>
      </c>
      <c r="R6" s="146">
        <f t="shared" si="7"/>
        <v>0</v>
      </c>
      <c r="S6" s="7">
        <v>0</v>
      </c>
      <c r="T6" s="146">
        <f t="shared" si="9"/>
        <v>0</v>
      </c>
      <c r="U6" s="147" t="e">
        <f t="shared" si="10"/>
        <v>#DIV/0!</v>
      </c>
      <c r="V6" s="7" t="e">
        <f t="shared" si="8"/>
        <v>#DIV/0!</v>
      </c>
      <c r="X6" s="131" t="s">
        <v>3</v>
      </c>
    </row>
    <row r="7" spans="1:24" s="129" customFormat="1" ht="31.5" customHeight="1" x14ac:dyDescent="0.35">
      <c r="A7" s="26">
        <v>4</v>
      </c>
      <c r="B7" s="21" t="s">
        <v>3</v>
      </c>
      <c r="C7" s="21" t="s">
        <v>3</v>
      </c>
      <c r="D7" s="7">
        <v>0</v>
      </c>
      <c r="E7" s="7">
        <v>0</v>
      </c>
      <c r="F7" s="9">
        <v>0</v>
      </c>
      <c r="G7" s="58" t="e">
        <f t="shared" si="0"/>
        <v>#DIV/0!</v>
      </c>
      <c r="H7" s="58" t="e">
        <f t="shared" si="2"/>
        <v>#DIV/0!</v>
      </c>
      <c r="I7" s="146" t="e">
        <f t="shared" si="3"/>
        <v>#DIV/0!</v>
      </c>
      <c r="J7" s="7">
        <v>0</v>
      </c>
      <c r="K7" s="9">
        <v>0</v>
      </c>
      <c r="L7" s="58" t="e">
        <f t="shared" si="1"/>
        <v>#DIV/0!</v>
      </c>
      <c r="M7" s="146">
        <f t="shared" si="4"/>
        <v>0</v>
      </c>
      <c r="N7" s="22"/>
      <c r="O7" s="126">
        <f t="shared" si="5"/>
        <v>0</v>
      </c>
      <c r="P7" s="146" t="e">
        <f t="shared" si="6"/>
        <v>#DIV/0!</v>
      </c>
      <c r="Q7" s="23">
        <v>0</v>
      </c>
      <c r="R7" s="146">
        <f t="shared" si="7"/>
        <v>0</v>
      </c>
      <c r="S7" s="7">
        <v>0</v>
      </c>
      <c r="T7" s="146">
        <f t="shared" si="9"/>
        <v>0</v>
      </c>
      <c r="U7" s="147" t="e">
        <f t="shared" si="10"/>
        <v>#DIV/0!</v>
      </c>
      <c r="V7" s="7" t="e">
        <f t="shared" si="8"/>
        <v>#DIV/0!</v>
      </c>
      <c r="W7" s="129" t="s">
        <v>3</v>
      </c>
      <c r="X7" s="129" t="s">
        <v>3</v>
      </c>
    </row>
    <row r="8" spans="1:24" s="129" customFormat="1" ht="31.5" customHeight="1" x14ac:dyDescent="0.35">
      <c r="A8" s="27">
        <v>5</v>
      </c>
      <c r="B8" s="24" t="s">
        <v>3</v>
      </c>
      <c r="C8" s="24" t="s">
        <v>3</v>
      </c>
      <c r="D8" s="7">
        <v>0</v>
      </c>
      <c r="E8" s="7">
        <v>0</v>
      </c>
      <c r="F8" s="9">
        <v>0</v>
      </c>
      <c r="G8" s="58" t="e">
        <f t="shared" si="0"/>
        <v>#DIV/0!</v>
      </c>
      <c r="H8" s="58" t="e">
        <f t="shared" si="2"/>
        <v>#DIV/0!</v>
      </c>
      <c r="I8" s="146" t="e">
        <f t="shared" si="3"/>
        <v>#DIV/0!</v>
      </c>
      <c r="J8" s="7">
        <v>0</v>
      </c>
      <c r="K8" s="9">
        <v>0</v>
      </c>
      <c r="L8" s="58" t="e">
        <f t="shared" si="1"/>
        <v>#DIV/0!</v>
      </c>
      <c r="M8" s="146">
        <f t="shared" si="4"/>
        <v>0</v>
      </c>
      <c r="N8" s="22"/>
      <c r="O8" s="126">
        <f t="shared" si="5"/>
        <v>0</v>
      </c>
      <c r="P8" s="146" t="e">
        <f t="shared" si="6"/>
        <v>#DIV/0!</v>
      </c>
      <c r="Q8" s="23">
        <v>0</v>
      </c>
      <c r="R8" s="146">
        <f t="shared" si="7"/>
        <v>0</v>
      </c>
      <c r="S8" s="7">
        <v>0</v>
      </c>
      <c r="T8" s="146">
        <f t="shared" si="9"/>
        <v>0</v>
      </c>
      <c r="U8" s="147" t="e">
        <f t="shared" si="10"/>
        <v>#DIV/0!</v>
      </c>
      <c r="V8" s="7" t="e">
        <f t="shared" si="8"/>
        <v>#DIV/0!</v>
      </c>
      <c r="W8" s="129" t="s">
        <v>3</v>
      </c>
      <c r="X8" s="129" t="s">
        <v>3</v>
      </c>
    </row>
    <row r="9" spans="1:24" s="129" customFormat="1" ht="31.5" customHeight="1" x14ac:dyDescent="0.35">
      <c r="A9" s="27">
        <v>6</v>
      </c>
      <c r="B9" s="24" t="s">
        <v>3</v>
      </c>
      <c r="C9" s="24" t="s">
        <v>3</v>
      </c>
      <c r="D9" s="7">
        <v>0</v>
      </c>
      <c r="E9" s="7">
        <v>0</v>
      </c>
      <c r="F9" s="9">
        <v>0</v>
      </c>
      <c r="G9" s="58" t="e">
        <f t="shared" si="0"/>
        <v>#DIV/0!</v>
      </c>
      <c r="H9" s="58" t="e">
        <f t="shared" si="2"/>
        <v>#DIV/0!</v>
      </c>
      <c r="I9" s="146" t="e">
        <f t="shared" si="3"/>
        <v>#DIV/0!</v>
      </c>
      <c r="J9" s="7">
        <v>0</v>
      </c>
      <c r="K9" s="9">
        <v>0</v>
      </c>
      <c r="L9" s="58" t="e">
        <f t="shared" si="1"/>
        <v>#DIV/0!</v>
      </c>
      <c r="M9" s="146">
        <f t="shared" si="4"/>
        <v>0</v>
      </c>
      <c r="N9" s="22"/>
      <c r="O9" s="126">
        <f t="shared" si="5"/>
        <v>0</v>
      </c>
      <c r="P9" s="146" t="e">
        <f t="shared" si="6"/>
        <v>#DIV/0!</v>
      </c>
      <c r="Q9" s="23">
        <v>0</v>
      </c>
      <c r="R9" s="146">
        <f t="shared" si="7"/>
        <v>0</v>
      </c>
      <c r="S9" s="7">
        <v>0</v>
      </c>
      <c r="T9" s="146">
        <f t="shared" si="9"/>
        <v>0</v>
      </c>
      <c r="U9" s="147" t="e">
        <f t="shared" si="10"/>
        <v>#DIV/0!</v>
      </c>
      <c r="V9" s="7" t="e">
        <f t="shared" si="8"/>
        <v>#DIV/0!</v>
      </c>
      <c r="W9" s="129" t="s">
        <v>3</v>
      </c>
      <c r="X9" s="129" t="s">
        <v>3</v>
      </c>
    </row>
    <row r="10" spans="1:24" s="129" customFormat="1" ht="31.5" customHeight="1" x14ac:dyDescent="0.35">
      <c r="A10" s="27">
        <v>7</v>
      </c>
      <c r="B10" s="24" t="s">
        <v>3</v>
      </c>
      <c r="C10" s="24" t="s">
        <v>3</v>
      </c>
      <c r="D10" s="7">
        <v>0</v>
      </c>
      <c r="E10" s="7">
        <v>0</v>
      </c>
      <c r="F10" s="9">
        <v>0</v>
      </c>
      <c r="G10" s="58" t="e">
        <f t="shared" si="0"/>
        <v>#DIV/0!</v>
      </c>
      <c r="H10" s="58" t="e">
        <f t="shared" si="2"/>
        <v>#DIV/0!</v>
      </c>
      <c r="I10" s="146" t="e">
        <f t="shared" si="3"/>
        <v>#DIV/0!</v>
      </c>
      <c r="J10" s="7">
        <v>0</v>
      </c>
      <c r="K10" s="9">
        <v>0</v>
      </c>
      <c r="L10" s="58" t="e">
        <f t="shared" si="1"/>
        <v>#DIV/0!</v>
      </c>
      <c r="M10" s="146">
        <f t="shared" si="4"/>
        <v>0</v>
      </c>
      <c r="N10" s="22"/>
      <c r="O10" s="126">
        <f t="shared" si="5"/>
        <v>0</v>
      </c>
      <c r="P10" s="146" t="e">
        <f t="shared" si="6"/>
        <v>#DIV/0!</v>
      </c>
      <c r="Q10" s="23">
        <v>0</v>
      </c>
      <c r="R10" s="146">
        <f t="shared" si="7"/>
        <v>0</v>
      </c>
      <c r="S10" s="7">
        <v>0</v>
      </c>
      <c r="T10" s="146">
        <f t="shared" si="9"/>
        <v>0</v>
      </c>
      <c r="U10" s="147" t="e">
        <f t="shared" si="10"/>
        <v>#DIV/0!</v>
      </c>
      <c r="V10" s="7" t="e">
        <f t="shared" si="8"/>
        <v>#DIV/0!</v>
      </c>
      <c r="X10" s="131" t="s">
        <v>3</v>
      </c>
    </row>
    <row r="11" spans="1:24" s="129" customFormat="1" ht="31.5" customHeight="1" x14ac:dyDescent="0.35">
      <c r="A11" s="27">
        <v>8</v>
      </c>
      <c r="B11" s="24" t="s">
        <v>3</v>
      </c>
      <c r="C11" s="24" t="s">
        <v>3</v>
      </c>
      <c r="D11" s="7">
        <v>0</v>
      </c>
      <c r="E11" s="7">
        <v>0</v>
      </c>
      <c r="F11" s="9">
        <v>0</v>
      </c>
      <c r="G11" s="58" t="e">
        <f t="shared" si="0"/>
        <v>#DIV/0!</v>
      </c>
      <c r="H11" s="58" t="e">
        <f t="shared" si="2"/>
        <v>#DIV/0!</v>
      </c>
      <c r="I11" s="146" t="e">
        <f t="shared" si="3"/>
        <v>#DIV/0!</v>
      </c>
      <c r="J11" s="7">
        <v>0</v>
      </c>
      <c r="K11" s="9">
        <v>0</v>
      </c>
      <c r="L11" s="58" t="e">
        <f t="shared" si="1"/>
        <v>#DIV/0!</v>
      </c>
      <c r="M11" s="146">
        <f t="shared" si="4"/>
        <v>0</v>
      </c>
      <c r="N11" s="22"/>
      <c r="O11" s="126">
        <f t="shared" si="5"/>
        <v>0</v>
      </c>
      <c r="P11" s="146" t="e">
        <f t="shared" si="6"/>
        <v>#DIV/0!</v>
      </c>
      <c r="Q11" s="23">
        <v>0</v>
      </c>
      <c r="R11" s="146">
        <f t="shared" si="7"/>
        <v>0</v>
      </c>
      <c r="S11" s="7">
        <v>0</v>
      </c>
      <c r="T11" s="146">
        <f t="shared" si="9"/>
        <v>0</v>
      </c>
      <c r="U11" s="147" t="e">
        <f t="shared" si="10"/>
        <v>#DIV/0!</v>
      </c>
      <c r="V11" s="7" t="e">
        <f t="shared" si="8"/>
        <v>#DIV/0!</v>
      </c>
      <c r="W11" s="129" t="s">
        <v>3</v>
      </c>
      <c r="X11" s="129" t="s">
        <v>3</v>
      </c>
    </row>
    <row r="12" spans="1:24" s="129" customFormat="1" ht="31.5" customHeight="1" x14ac:dyDescent="0.35">
      <c r="A12" s="27">
        <v>9</v>
      </c>
      <c r="B12" s="24" t="s">
        <v>3</v>
      </c>
      <c r="C12" s="24" t="s">
        <v>3</v>
      </c>
      <c r="D12" s="7">
        <v>0</v>
      </c>
      <c r="E12" s="7">
        <v>0</v>
      </c>
      <c r="F12" s="9">
        <v>0</v>
      </c>
      <c r="G12" s="58" t="e">
        <f t="shared" si="0"/>
        <v>#DIV/0!</v>
      </c>
      <c r="H12" s="58" t="e">
        <f t="shared" si="2"/>
        <v>#DIV/0!</v>
      </c>
      <c r="I12" s="146" t="e">
        <f t="shared" si="3"/>
        <v>#DIV/0!</v>
      </c>
      <c r="J12" s="7">
        <v>0</v>
      </c>
      <c r="K12" s="9">
        <v>0</v>
      </c>
      <c r="L12" s="58" t="e">
        <f t="shared" si="1"/>
        <v>#DIV/0!</v>
      </c>
      <c r="M12" s="146">
        <f t="shared" si="4"/>
        <v>0</v>
      </c>
      <c r="N12" s="22"/>
      <c r="O12" s="126">
        <f t="shared" si="5"/>
        <v>0</v>
      </c>
      <c r="P12" s="146" t="e">
        <f t="shared" si="6"/>
        <v>#DIV/0!</v>
      </c>
      <c r="Q12" s="23">
        <v>0</v>
      </c>
      <c r="R12" s="146">
        <f t="shared" si="7"/>
        <v>0</v>
      </c>
      <c r="S12" s="7">
        <v>0</v>
      </c>
      <c r="T12" s="146">
        <f t="shared" si="9"/>
        <v>0</v>
      </c>
      <c r="U12" s="147" t="e">
        <f t="shared" si="10"/>
        <v>#DIV/0!</v>
      </c>
      <c r="V12" s="7" t="e">
        <f t="shared" si="8"/>
        <v>#DIV/0!</v>
      </c>
      <c r="X12" s="131" t="s">
        <v>3</v>
      </c>
    </row>
    <row r="13" spans="1:24" s="129" customFormat="1" ht="31.5" customHeight="1" x14ac:dyDescent="0.35">
      <c r="A13" s="27">
        <v>10</v>
      </c>
      <c r="B13" s="24" t="s">
        <v>3</v>
      </c>
      <c r="C13" s="24" t="s">
        <v>3</v>
      </c>
      <c r="D13" s="7">
        <v>0</v>
      </c>
      <c r="E13" s="7">
        <v>0</v>
      </c>
      <c r="F13" s="9">
        <v>0</v>
      </c>
      <c r="G13" s="58" t="e">
        <f t="shared" si="0"/>
        <v>#DIV/0!</v>
      </c>
      <c r="H13" s="58" t="e">
        <f t="shared" si="2"/>
        <v>#DIV/0!</v>
      </c>
      <c r="I13" s="146" t="e">
        <f t="shared" si="3"/>
        <v>#DIV/0!</v>
      </c>
      <c r="J13" s="7">
        <v>0</v>
      </c>
      <c r="K13" s="9">
        <v>0</v>
      </c>
      <c r="L13" s="58" t="e">
        <f t="shared" si="1"/>
        <v>#DIV/0!</v>
      </c>
      <c r="M13" s="146">
        <f t="shared" si="4"/>
        <v>0</v>
      </c>
      <c r="N13" s="22"/>
      <c r="O13" s="126">
        <f t="shared" si="5"/>
        <v>0</v>
      </c>
      <c r="P13" s="146" t="e">
        <f t="shared" si="6"/>
        <v>#DIV/0!</v>
      </c>
      <c r="Q13" s="23">
        <v>0</v>
      </c>
      <c r="R13" s="146">
        <f t="shared" si="7"/>
        <v>0</v>
      </c>
      <c r="S13" s="7">
        <v>0</v>
      </c>
      <c r="T13" s="146">
        <f t="shared" si="9"/>
        <v>0</v>
      </c>
      <c r="U13" s="147" t="e">
        <f t="shared" si="10"/>
        <v>#DIV/0!</v>
      </c>
      <c r="V13" s="7" t="e">
        <f t="shared" si="8"/>
        <v>#DIV/0!</v>
      </c>
      <c r="X13" s="131" t="s">
        <v>3</v>
      </c>
    </row>
    <row r="14" spans="1:24" s="129" customFormat="1" ht="31.5" customHeight="1" x14ac:dyDescent="0.35">
      <c r="A14" s="26">
        <v>11</v>
      </c>
      <c r="B14" s="21" t="s">
        <v>3</v>
      </c>
      <c r="C14" s="24" t="s">
        <v>3</v>
      </c>
      <c r="D14" s="7">
        <v>0</v>
      </c>
      <c r="E14" s="7">
        <v>0</v>
      </c>
      <c r="F14" s="9">
        <v>0</v>
      </c>
      <c r="G14" s="58" t="e">
        <f t="shared" si="0"/>
        <v>#DIV/0!</v>
      </c>
      <c r="H14" s="58" t="e">
        <f t="shared" si="2"/>
        <v>#DIV/0!</v>
      </c>
      <c r="I14" s="146" t="e">
        <f t="shared" si="3"/>
        <v>#DIV/0!</v>
      </c>
      <c r="J14" s="7">
        <v>0</v>
      </c>
      <c r="K14" s="9">
        <v>0</v>
      </c>
      <c r="L14" s="58" t="e">
        <f t="shared" si="1"/>
        <v>#DIV/0!</v>
      </c>
      <c r="M14" s="146">
        <f t="shared" si="4"/>
        <v>0</v>
      </c>
      <c r="N14" s="22"/>
      <c r="O14" s="126">
        <f t="shared" si="5"/>
        <v>0</v>
      </c>
      <c r="P14" s="146" t="e">
        <f t="shared" si="6"/>
        <v>#DIV/0!</v>
      </c>
      <c r="Q14" s="23">
        <v>0</v>
      </c>
      <c r="R14" s="146">
        <f t="shared" si="7"/>
        <v>0</v>
      </c>
      <c r="S14" s="7">
        <v>0</v>
      </c>
      <c r="T14" s="146">
        <f t="shared" si="9"/>
        <v>0</v>
      </c>
      <c r="U14" s="147" t="e">
        <f t="shared" si="10"/>
        <v>#DIV/0!</v>
      </c>
      <c r="V14" s="7" t="e">
        <f t="shared" si="8"/>
        <v>#DIV/0!</v>
      </c>
      <c r="W14" s="129" t="s">
        <v>3</v>
      </c>
    </row>
    <row r="15" spans="1:24" s="129" customFormat="1" ht="38.5" customHeight="1" x14ac:dyDescent="0.35">
      <c r="A15" s="169" t="s">
        <v>15</v>
      </c>
      <c r="B15" s="169"/>
      <c r="C15" s="169"/>
      <c r="D15" s="169"/>
      <c r="E15" s="118" t="s">
        <v>13</v>
      </c>
      <c r="F15" s="170" t="s">
        <v>3</v>
      </c>
      <c r="G15" s="170"/>
      <c r="H15" s="170"/>
      <c r="I15" s="118" t="s">
        <v>14</v>
      </c>
      <c r="J15" s="170" t="s">
        <v>3</v>
      </c>
      <c r="K15" s="170"/>
      <c r="L15" s="170"/>
      <c r="M15" s="171" t="s">
        <v>25</v>
      </c>
      <c r="N15" s="171"/>
      <c r="O15" s="180" t="s">
        <v>3</v>
      </c>
      <c r="P15" s="180"/>
      <c r="Q15" s="180"/>
      <c r="R15" s="180"/>
      <c r="S15" s="173" t="s">
        <v>17</v>
      </c>
      <c r="T15" s="173"/>
      <c r="U15" s="179" t="s">
        <v>3</v>
      </c>
      <c r="V15" s="179"/>
      <c r="W15" s="141"/>
    </row>
    <row r="16" spans="1:24" ht="65.5" customHeight="1" x14ac:dyDescent="0.35">
      <c r="A16" s="161" t="s">
        <v>97</v>
      </c>
      <c r="B16" s="162"/>
      <c r="C16" s="162"/>
      <c r="D16" s="162"/>
      <c r="E16" s="162"/>
      <c r="F16" s="163"/>
      <c r="G16" s="148" t="s">
        <v>139</v>
      </c>
      <c r="H16" s="148" t="s">
        <v>133</v>
      </c>
      <c r="I16" s="148" t="s">
        <v>134</v>
      </c>
      <c r="J16" s="164"/>
      <c r="K16" s="165"/>
      <c r="L16" s="148" t="s">
        <v>11</v>
      </c>
      <c r="M16" s="148" t="s">
        <v>135</v>
      </c>
      <c r="N16" s="148" t="s">
        <v>98</v>
      </c>
      <c r="O16" s="148" t="s">
        <v>12</v>
      </c>
      <c r="P16" s="166"/>
      <c r="Q16" s="167"/>
      <c r="R16" s="148" t="s">
        <v>136</v>
      </c>
      <c r="S16" s="149"/>
      <c r="T16" s="148" t="s">
        <v>137</v>
      </c>
      <c r="U16" s="150" t="s">
        <v>138</v>
      </c>
      <c r="V16" s="148" t="s">
        <v>99</v>
      </c>
    </row>
  </sheetData>
  <mergeCells count="11">
    <mergeCell ref="S15:T15"/>
    <mergeCell ref="A1:V1"/>
    <mergeCell ref="U15:V15"/>
    <mergeCell ref="A16:F16"/>
    <mergeCell ref="J16:K16"/>
    <mergeCell ref="P16:Q16"/>
    <mergeCell ref="A15:D15"/>
    <mergeCell ref="F15:H15"/>
    <mergeCell ref="J15:L15"/>
    <mergeCell ref="M15:N15"/>
    <mergeCell ref="O15:R15"/>
  </mergeCells>
  <printOptions gridLines="1"/>
  <pageMargins left="0.5" right="0.5" top="0.6" bottom="0.6" header="0.5" footer="0.3"/>
  <pageSetup paperSize="5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6"/>
  <sheetViews>
    <sheetView showGridLines="0" zoomScale="90" zoomScaleNormal="90" workbookViewId="0">
      <selection activeCell="J2" sqref="J2"/>
    </sheetView>
  </sheetViews>
  <sheetFormatPr defaultColWidth="11" defaultRowHeight="15.5" x14ac:dyDescent="0.35"/>
  <cols>
    <col min="1" max="1" width="4" style="127" customWidth="1"/>
    <col min="2" max="2" width="18.54296875" style="132" customWidth="1"/>
    <col min="3" max="3" width="6.08984375" style="132" customWidth="1"/>
    <col min="4" max="4" width="9.453125" style="133" customWidth="1"/>
    <col min="5" max="5" width="9.1796875" style="134" customWidth="1"/>
    <col min="6" max="7" width="7.6328125" style="135" customWidth="1"/>
    <col min="8" max="8" width="8.26953125" style="134" customWidth="1"/>
    <col min="9" max="9" width="10.26953125" style="136" customWidth="1"/>
    <col min="10" max="10" width="9.453125" style="137" customWidth="1"/>
    <col min="11" max="11" width="8.36328125" style="137" customWidth="1"/>
    <col min="12" max="12" width="7.36328125" style="138" customWidth="1"/>
    <col min="13" max="13" width="9.7265625" style="139" customWidth="1"/>
    <col min="14" max="14" width="6.7265625" style="140" customWidth="1"/>
    <col min="15" max="15" width="7.6328125" style="127" customWidth="1"/>
    <col min="16" max="16" width="10.54296875" style="127" customWidth="1"/>
    <col min="17" max="17" width="6.81640625" style="127" customWidth="1"/>
    <col min="18" max="18" width="10.54296875" style="133" customWidth="1"/>
    <col min="19" max="19" width="10.08984375" style="133" customWidth="1"/>
    <col min="20" max="20" width="9.54296875" style="133" customWidth="1"/>
    <col min="21" max="21" width="11.26953125" style="133" customWidth="1"/>
    <col min="22" max="22" width="10" style="133" customWidth="1"/>
    <col min="23" max="16384" width="11" style="127"/>
  </cols>
  <sheetData>
    <row r="1" spans="1:22" ht="22.5" customHeight="1" x14ac:dyDescent="0.35">
      <c r="A1" s="168" t="s">
        <v>18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</row>
    <row r="2" spans="1:22" s="128" customFormat="1" ht="44" customHeight="1" x14ac:dyDescent="0.35">
      <c r="A2" s="116" t="s">
        <v>16</v>
      </c>
      <c r="B2" s="18" t="s">
        <v>0</v>
      </c>
      <c r="C2" s="16" t="s">
        <v>20</v>
      </c>
      <c r="D2" s="14" t="s">
        <v>21</v>
      </c>
      <c r="E2" s="14" t="s">
        <v>91</v>
      </c>
      <c r="F2" s="117" t="s">
        <v>92</v>
      </c>
      <c r="G2" s="15" t="s">
        <v>93</v>
      </c>
      <c r="H2" s="15" t="s">
        <v>118</v>
      </c>
      <c r="I2" s="14" t="s">
        <v>117</v>
      </c>
      <c r="J2" s="14" t="s">
        <v>5</v>
      </c>
      <c r="K2" s="117" t="s">
        <v>1</v>
      </c>
      <c r="L2" s="15" t="s">
        <v>2</v>
      </c>
      <c r="M2" s="14" t="s">
        <v>119</v>
      </c>
      <c r="N2" s="16" t="s">
        <v>9</v>
      </c>
      <c r="O2" s="16" t="s">
        <v>6</v>
      </c>
      <c r="P2" s="14" t="s">
        <v>4</v>
      </c>
      <c r="Q2" s="14" t="s">
        <v>95</v>
      </c>
      <c r="R2" s="14" t="s">
        <v>96</v>
      </c>
      <c r="S2" s="14" t="s">
        <v>94</v>
      </c>
      <c r="T2" s="14" t="s">
        <v>120</v>
      </c>
      <c r="U2" s="14" t="s">
        <v>10</v>
      </c>
      <c r="V2" s="14" t="s">
        <v>8</v>
      </c>
    </row>
    <row r="3" spans="1:22" s="128" customFormat="1" ht="31.5" customHeight="1" x14ac:dyDescent="0.35">
      <c r="A3" s="16"/>
      <c r="B3" s="124"/>
      <c r="C3" s="124"/>
      <c r="D3" s="125"/>
      <c r="E3" s="125"/>
      <c r="F3" s="118"/>
      <c r="G3" s="143"/>
      <c r="H3" s="144"/>
      <c r="I3" s="125"/>
      <c r="J3" s="125"/>
      <c r="K3" s="118"/>
      <c r="L3" s="143"/>
      <c r="M3" s="125"/>
      <c r="N3" s="116"/>
      <c r="O3" s="118"/>
      <c r="P3" s="125"/>
      <c r="Q3" s="145"/>
      <c r="R3" s="125"/>
      <c r="S3" s="125"/>
      <c r="T3" s="125"/>
      <c r="U3" s="125"/>
      <c r="V3" s="75"/>
    </row>
    <row r="4" spans="1:22" s="129" customFormat="1" ht="31.5" customHeight="1" x14ac:dyDescent="0.35">
      <c r="A4" s="26">
        <v>1</v>
      </c>
      <c r="B4" s="21"/>
      <c r="C4" s="21"/>
      <c r="D4" s="7"/>
      <c r="E4" s="7"/>
      <c r="F4" s="9"/>
      <c r="G4" s="58"/>
      <c r="H4" s="58"/>
      <c r="I4" s="146"/>
      <c r="J4" s="7"/>
      <c r="K4" s="9"/>
      <c r="L4" s="58"/>
      <c r="M4" s="146"/>
      <c r="N4" s="22"/>
      <c r="O4" s="126"/>
      <c r="P4" s="146"/>
      <c r="Q4" s="23"/>
      <c r="R4" s="146"/>
      <c r="S4" s="7"/>
      <c r="T4" s="146"/>
      <c r="U4" s="147"/>
      <c r="V4" s="7"/>
    </row>
    <row r="5" spans="1:22" s="129" customFormat="1" ht="31.5" customHeight="1" x14ac:dyDescent="0.35">
      <c r="A5" s="27">
        <v>2</v>
      </c>
      <c r="B5" s="24"/>
      <c r="C5" s="24"/>
      <c r="D5" s="7"/>
      <c r="E5" s="7"/>
      <c r="F5" s="9"/>
      <c r="G5" s="58"/>
      <c r="H5" s="58"/>
      <c r="I5" s="146"/>
      <c r="J5" s="7"/>
      <c r="K5" s="9"/>
      <c r="L5" s="58"/>
      <c r="M5" s="146"/>
      <c r="N5" s="22"/>
      <c r="O5" s="126"/>
      <c r="P5" s="146"/>
      <c r="Q5" s="23"/>
      <c r="R5" s="146"/>
      <c r="S5" s="7"/>
      <c r="T5" s="146"/>
      <c r="U5" s="147"/>
      <c r="V5" s="7"/>
    </row>
    <row r="6" spans="1:22" s="129" customFormat="1" ht="31.5" customHeight="1" x14ac:dyDescent="0.35">
      <c r="A6" s="27">
        <v>3</v>
      </c>
      <c r="B6" s="24"/>
      <c r="C6" s="24"/>
      <c r="D6" s="7"/>
      <c r="E6" s="7"/>
      <c r="F6" s="9"/>
      <c r="G6" s="58"/>
      <c r="H6" s="58"/>
      <c r="I6" s="146"/>
      <c r="J6" s="7"/>
      <c r="K6" s="9"/>
      <c r="L6" s="58"/>
      <c r="M6" s="146"/>
      <c r="N6" s="22"/>
      <c r="O6" s="126"/>
      <c r="P6" s="146"/>
      <c r="Q6" s="23"/>
      <c r="R6" s="146"/>
      <c r="S6" s="7"/>
      <c r="T6" s="146"/>
      <c r="U6" s="147"/>
      <c r="V6" s="7"/>
    </row>
    <row r="7" spans="1:22" s="129" customFormat="1" ht="31.5" customHeight="1" x14ac:dyDescent="0.35">
      <c r="A7" s="26">
        <v>4</v>
      </c>
      <c r="B7" s="21"/>
      <c r="C7" s="21"/>
      <c r="D7" s="7"/>
      <c r="E7" s="7"/>
      <c r="F7" s="9"/>
      <c r="G7" s="58"/>
      <c r="H7" s="58"/>
      <c r="I7" s="146"/>
      <c r="J7" s="7"/>
      <c r="K7" s="9"/>
      <c r="L7" s="58"/>
      <c r="M7" s="146"/>
      <c r="N7" s="22"/>
      <c r="O7" s="126"/>
      <c r="P7" s="146"/>
      <c r="Q7" s="23"/>
      <c r="R7" s="146"/>
      <c r="S7" s="7"/>
      <c r="T7" s="146"/>
      <c r="U7" s="147"/>
      <c r="V7" s="7"/>
    </row>
    <row r="8" spans="1:22" s="129" customFormat="1" ht="31.5" customHeight="1" x14ac:dyDescent="0.35">
      <c r="A8" s="27">
        <v>5</v>
      </c>
      <c r="B8" s="24"/>
      <c r="C8" s="24"/>
      <c r="D8" s="7"/>
      <c r="E8" s="7"/>
      <c r="F8" s="9"/>
      <c r="G8" s="58"/>
      <c r="H8" s="58"/>
      <c r="I8" s="146"/>
      <c r="J8" s="7"/>
      <c r="K8" s="9"/>
      <c r="L8" s="58"/>
      <c r="M8" s="146"/>
      <c r="N8" s="22"/>
      <c r="O8" s="126"/>
      <c r="P8" s="146"/>
      <c r="Q8" s="23"/>
      <c r="R8" s="146"/>
      <c r="S8" s="7"/>
      <c r="T8" s="146"/>
      <c r="U8" s="147"/>
      <c r="V8" s="7"/>
    </row>
    <row r="9" spans="1:22" s="129" customFormat="1" ht="31.5" customHeight="1" x14ac:dyDescent="0.35">
      <c r="A9" s="27">
        <v>6</v>
      </c>
      <c r="B9" s="24"/>
      <c r="C9" s="24"/>
      <c r="D9" s="7"/>
      <c r="E9" s="7"/>
      <c r="F9" s="9"/>
      <c r="G9" s="58"/>
      <c r="H9" s="58"/>
      <c r="I9" s="146"/>
      <c r="J9" s="7"/>
      <c r="K9" s="9"/>
      <c r="L9" s="58"/>
      <c r="M9" s="146"/>
      <c r="N9" s="22"/>
      <c r="O9" s="126"/>
      <c r="P9" s="146"/>
      <c r="Q9" s="23"/>
      <c r="R9" s="146"/>
      <c r="S9" s="7"/>
      <c r="T9" s="146"/>
      <c r="U9" s="147"/>
      <c r="V9" s="7"/>
    </row>
    <row r="10" spans="1:22" s="129" customFormat="1" ht="31.5" customHeight="1" x14ac:dyDescent="0.35">
      <c r="A10" s="27">
        <v>7</v>
      </c>
      <c r="B10" s="24"/>
      <c r="C10" s="24"/>
      <c r="D10" s="7"/>
      <c r="E10" s="7"/>
      <c r="F10" s="9"/>
      <c r="G10" s="58"/>
      <c r="H10" s="58"/>
      <c r="I10" s="146"/>
      <c r="J10" s="7"/>
      <c r="K10" s="9"/>
      <c r="L10" s="58"/>
      <c r="M10" s="146"/>
      <c r="N10" s="22"/>
      <c r="O10" s="126"/>
      <c r="P10" s="146"/>
      <c r="Q10" s="23"/>
      <c r="R10" s="146"/>
      <c r="S10" s="7"/>
      <c r="T10" s="146"/>
      <c r="U10" s="147"/>
      <c r="V10" s="7"/>
    </row>
    <row r="11" spans="1:22" s="129" customFormat="1" ht="31.5" customHeight="1" x14ac:dyDescent="0.35">
      <c r="A11" s="27">
        <v>8</v>
      </c>
      <c r="B11" s="24"/>
      <c r="C11" s="24"/>
      <c r="D11" s="7"/>
      <c r="E11" s="7"/>
      <c r="F11" s="9"/>
      <c r="G11" s="58"/>
      <c r="H11" s="58"/>
      <c r="I11" s="146"/>
      <c r="J11" s="7"/>
      <c r="K11" s="9"/>
      <c r="L11" s="58"/>
      <c r="M11" s="146"/>
      <c r="N11" s="22"/>
      <c r="O11" s="126"/>
      <c r="P11" s="146"/>
      <c r="Q11" s="23"/>
      <c r="R11" s="146"/>
      <c r="S11" s="7"/>
      <c r="T11" s="146"/>
      <c r="U11" s="147"/>
      <c r="V11" s="7"/>
    </row>
    <row r="12" spans="1:22" s="129" customFormat="1" ht="31.5" customHeight="1" x14ac:dyDescent="0.35">
      <c r="A12" s="27">
        <v>9</v>
      </c>
      <c r="B12" s="24"/>
      <c r="C12" s="24"/>
      <c r="D12" s="7"/>
      <c r="E12" s="7"/>
      <c r="F12" s="9"/>
      <c r="G12" s="58"/>
      <c r="H12" s="58"/>
      <c r="I12" s="146"/>
      <c r="J12" s="7"/>
      <c r="K12" s="9"/>
      <c r="L12" s="58"/>
      <c r="M12" s="146"/>
      <c r="N12" s="22"/>
      <c r="O12" s="126"/>
      <c r="P12" s="146"/>
      <c r="Q12" s="23"/>
      <c r="R12" s="146"/>
      <c r="S12" s="7"/>
      <c r="T12" s="146"/>
      <c r="U12" s="147"/>
      <c r="V12" s="7"/>
    </row>
    <row r="13" spans="1:22" s="129" customFormat="1" ht="31.5" customHeight="1" x14ac:dyDescent="0.35">
      <c r="A13" s="27">
        <v>10</v>
      </c>
      <c r="B13" s="24"/>
      <c r="C13" s="24"/>
      <c r="D13" s="7"/>
      <c r="E13" s="7"/>
      <c r="F13" s="9"/>
      <c r="G13" s="58"/>
      <c r="H13" s="58"/>
      <c r="I13" s="146"/>
      <c r="J13" s="7"/>
      <c r="K13" s="9"/>
      <c r="L13" s="58"/>
      <c r="M13" s="146"/>
      <c r="N13" s="22"/>
      <c r="O13" s="126"/>
      <c r="P13" s="146"/>
      <c r="Q13" s="23"/>
      <c r="R13" s="146"/>
      <c r="S13" s="7"/>
      <c r="T13" s="146"/>
      <c r="U13" s="147"/>
      <c r="V13" s="7"/>
    </row>
    <row r="14" spans="1:22" s="129" customFormat="1" ht="31.5" customHeight="1" x14ac:dyDescent="0.35">
      <c r="A14" s="26">
        <v>11</v>
      </c>
      <c r="B14" s="21"/>
      <c r="C14" s="24"/>
      <c r="D14" s="7"/>
      <c r="E14" s="7"/>
      <c r="F14" s="9"/>
      <c r="G14" s="58"/>
      <c r="H14" s="58"/>
      <c r="I14" s="146"/>
      <c r="J14" s="7"/>
      <c r="K14" s="9"/>
      <c r="L14" s="58"/>
      <c r="M14" s="146"/>
      <c r="N14" s="22"/>
      <c r="O14" s="126"/>
      <c r="P14" s="146"/>
      <c r="Q14" s="23"/>
      <c r="R14" s="146"/>
      <c r="S14" s="7"/>
      <c r="T14" s="146"/>
      <c r="U14" s="147"/>
      <c r="V14" s="7"/>
    </row>
    <row r="15" spans="1:22" s="129" customFormat="1" ht="38.5" customHeight="1" x14ac:dyDescent="0.35">
      <c r="A15" s="169" t="s">
        <v>15</v>
      </c>
      <c r="B15" s="169"/>
      <c r="C15" s="169"/>
      <c r="D15" s="169"/>
      <c r="E15" s="118" t="s">
        <v>13</v>
      </c>
      <c r="F15" s="170" t="s">
        <v>3</v>
      </c>
      <c r="G15" s="170"/>
      <c r="H15" s="170"/>
      <c r="I15" s="118" t="s">
        <v>14</v>
      </c>
      <c r="J15" s="170" t="s">
        <v>3</v>
      </c>
      <c r="K15" s="170"/>
      <c r="L15" s="170"/>
      <c r="M15" s="171" t="s">
        <v>25</v>
      </c>
      <c r="N15" s="171"/>
      <c r="O15" s="180" t="s">
        <v>3</v>
      </c>
      <c r="P15" s="180"/>
      <c r="Q15" s="180"/>
      <c r="R15" s="180"/>
      <c r="S15" s="173" t="s">
        <v>17</v>
      </c>
      <c r="T15" s="173"/>
      <c r="U15" s="179" t="s">
        <v>3</v>
      </c>
      <c r="V15" s="179"/>
    </row>
    <row r="16" spans="1:22" ht="65.5" customHeight="1" x14ac:dyDescent="0.35">
      <c r="A16" s="161" t="s">
        <v>97</v>
      </c>
      <c r="B16" s="162"/>
      <c r="C16" s="162"/>
      <c r="D16" s="162"/>
      <c r="E16" s="162"/>
      <c r="F16" s="163"/>
      <c r="G16" s="148" t="s">
        <v>139</v>
      </c>
      <c r="H16" s="148" t="s">
        <v>133</v>
      </c>
      <c r="I16" s="148" t="s">
        <v>134</v>
      </c>
      <c r="J16" s="164"/>
      <c r="K16" s="165"/>
      <c r="L16" s="148" t="s">
        <v>11</v>
      </c>
      <c r="M16" s="148" t="s">
        <v>135</v>
      </c>
      <c r="N16" s="148" t="s">
        <v>98</v>
      </c>
      <c r="O16" s="148" t="s">
        <v>12</v>
      </c>
      <c r="P16" s="166"/>
      <c r="Q16" s="167"/>
      <c r="R16" s="148" t="s">
        <v>136</v>
      </c>
      <c r="S16" s="149"/>
      <c r="T16" s="148" t="s">
        <v>137</v>
      </c>
      <c r="U16" s="150" t="s">
        <v>138</v>
      </c>
      <c r="V16" s="148" t="s">
        <v>99</v>
      </c>
    </row>
  </sheetData>
  <mergeCells count="11">
    <mergeCell ref="P16:Q16"/>
    <mergeCell ref="A1:V1"/>
    <mergeCell ref="F15:H15"/>
    <mergeCell ref="J15:L15"/>
    <mergeCell ref="M15:N15"/>
    <mergeCell ref="O15:R15"/>
    <mergeCell ref="S15:T15"/>
    <mergeCell ref="U15:V15"/>
    <mergeCell ref="A15:D15"/>
    <mergeCell ref="A16:F16"/>
    <mergeCell ref="J16:K16"/>
  </mergeCells>
  <printOptions gridLines="1"/>
  <pageMargins left="0.5" right="0.5" top="0.5" bottom="0.5" header="0.3" footer="0.3"/>
  <pageSetup paperSize="5" scale="8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showGridLines="0" zoomScale="77" zoomScaleNormal="77" workbookViewId="0">
      <selection activeCell="M5" sqref="M5"/>
    </sheetView>
  </sheetViews>
  <sheetFormatPr defaultRowHeight="15.5" x14ac:dyDescent="0.35"/>
  <cols>
    <col min="1" max="1" width="4.54296875" style="1" customWidth="1"/>
    <col min="2" max="2" width="16" style="2" customWidth="1"/>
    <col min="3" max="3" width="9.54296875" style="2" bestFit="1" customWidth="1"/>
    <col min="4" max="4" width="15.81640625" style="11" customWidth="1"/>
    <col min="5" max="5" width="14.90625" style="2" customWidth="1"/>
    <col min="6" max="6" width="5.54296875" style="4" customWidth="1"/>
    <col min="7" max="7" width="8.81640625" style="12" customWidth="1"/>
    <col min="8" max="8" width="31.453125" style="5" customWidth="1"/>
    <col min="9" max="9" width="20" style="13" customWidth="1"/>
    <col min="10" max="10" width="2.90625" style="5" customWidth="1"/>
    <col min="11" max="11" width="10.1796875" style="13" bestFit="1" customWidth="1"/>
    <col min="12" max="12" width="8.7265625" style="64"/>
    <col min="13" max="13" width="10.1796875" style="64" customWidth="1"/>
  </cols>
  <sheetData>
    <row r="1" spans="1:13" ht="18" customHeight="1" thickBot="1" x14ac:dyDescent="0.4">
      <c r="A1" s="183" t="s">
        <v>103</v>
      </c>
      <c r="B1" s="184"/>
      <c r="C1" s="184"/>
      <c r="D1" s="184"/>
      <c r="E1" s="184"/>
      <c r="F1" s="184"/>
      <c r="G1" s="184"/>
      <c r="H1" s="184"/>
      <c r="I1" s="185"/>
      <c r="J1" s="59"/>
      <c r="K1" s="186" t="s">
        <v>65</v>
      </c>
      <c r="L1" s="186"/>
      <c r="M1" s="186"/>
    </row>
    <row r="2" spans="1:13" s="79" customFormat="1" ht="40" customHeight="1" x14ac:dyDescent="0.35">
      <c r="A2" s="35" t="s">
        <v>16</v>
      </c>
      <c r="B2" s="31" t="s">
        <v>0</v>
      </c>
      <c r="C2" s="35" t="s">
        <v>21</v>
      </c>
      <c r="D2" s="83" t="s">
        <v>100</v>
      </c>
      <c r="E2" s="100" t="s">
        <v>19</v>
      </c>
      <c r="F2" s="35" t="s">
        <v>20</v>
      </c>
      <c r="G2" s="42" t="s">
        <v>23</v>
      </c>
      <c r="H2" s="101" t="s">
        <v>101</v>
      </c>
      <c r="I2" s="37" t="s">
        <v>102</v>
      </c>
      <c r="J2" s="102"/>
      <c r="K2" s="70" t="s">
        <v>1</v>
      </c>
      <c r="L2" s="71" t="s">
        <v>66</v>
      </c>
      <c r="M2" s="72" t="s">
        <v>67</v>
      </c>
    </row>
    <row r="3" spans="1:13" s="45" customFormat="1" ht="32" customHeight="1" thickBot="1" x14ac:dyDescent="0.35">
      <c r="A3" s="32"/>
      <c r="B3" s="32"/>
      <c r="C3" s="51"/>
      <c r="D3" s="89"/>
      <c r="E3" s="92"/>
      <c r="F3" s="32"/>
      <c r="G3" s="46"/>
      <c r="H3" s="88"/>
      <c r="I3" s="78"/>
      <c r="J3" s="62"/>
      <c r="K3" s="80">
        <v>0</v>
      </c>
      <c r="L3" s="84">
        <v>43560</v>
      </c>
      <c r="M3" s="85">
        <f>SUM(K3/L3)</f>
        <v>0</v>
      </c>
    </row>
    <row r="4" spans="1:13" s="45" customFormat="1" ht="45" customHeight="1" x14ac:dyDescent="0.3">
      <c r="A4" s="28"/>
      <c r="B4" s="19"/>
      <c r="C4" s="19"/>
      <c r="D4" s="89"/>
      <c r="E4" s="93"/>
      <c r="F4" s="19"/>
      <c r="G4" s="47"/>
      <c r="H4" s="88"/>
      <c r="I4" s="10"/>
      <c r="J4" s="62"/>
      <c r="K4" s="155" t="s">
        <v>68</v>
      </c>
      <c r="L4" s="156"/>
      <c r="M4" s="157"/>
    </row>
    <row r="5" spans="1:13" s="45" customFormat="1" ht="45" customHeight="1" thickBot="1" x14ac:dyDescent="0.35">
      <c r="A5" s="29"/>
      <c r="B5" s="20"/>
      <c r="C5" s="20"/>
      <c r="D5" s="90"/>
      <c r="E5" s="94"/>
      <c r="F5" s="20"/>
      <c r="G5" s="47"/>
      <c r="H5" s="88"/>
      <c r="I5" s="8"/>
      <c r="J5" s="62"/>
      <c r="K5" s="73">
        <v>0</v>
      </c>
      <c r="L5" s="74">
        <v>0</v>
      </c>
      <c r="M5" s="82">
        <f>SUM(K5:L5)</f>
        <v>0</v>
      </c>
    </row>
    <row r="6" spans="1:13" s="45" customFormat="1" ht="45" customHeight="1" x14ac:dyDescent="0.3">
      <c r="A6" s="29"/>
      <c r="B6" s="20"/>
      <c r="C6" s="20"/>
      <c r="D6" s="89"/>
      <c r="E6" s="92"/>
      <c r="F6" s="20"/>
      <c r="G6" s="47"/>
      <c r="H6" s="88"/>
      <c r="I6" s="8"/>
      <c r="J6" s="62"/>
      <c r="K6" s="155" t="s">
        <v>71</v>
      </c>
      <c r="L6" s="156"/>
      <c r="M6" s="157"/>
    </row>
    <row r="7" spans="1:13" s="45" customFormat="1" ht="45" customHeight="1" thickBot="1" x14ac:dyDescent="0.35">
      <c r="A7" s="28"/>
      <c r="B7" s="19"/>
      <c r="C7" s="19"/>
      <c r="D7" s="89"/>
      <c r="E7" s="93"/>
      <c r="F7" s="19"/>
      <c r="G7" s="47"/>
      <c r="H7" s="88"/>
      <c r="I7" s="8"/>
      <c r="J7" s="62"/>
      <c r="K7" s="68">
        <v>0</v>
      </c>
      <c r="L7" s="86">
        <v>0</v>
      </c>
      <c r="M7" s="87">
        <f>SUM(K7:L7)</f>
        <v>0</v>
      </c>
    </row>
    <row r="8" spans="1:13" s="45" customFormat="1" ht="45" customHeight="1" x14ac:dyDescent="0.3">
      <c r="A8" s="29"/>
      <c r="B8" s="20"/>
      <c r="C8" s="20"/>
      <c r="D8" s="91"/>
      <c r="E8" s="95"/>
      <c r="F8" s="20"/>
      <c r="G8" s="47"/>
      <c r="H8" s="88"/>
      <c r="I8" s="8"/>
      <c r="J8" s="62"/>
      <c r="K8" s="158" t="s">
        <v>69</v>
      </c>
      <c r="L8" s="159"/>
      <c r="M8" s="160"/>
    </row>
    <row r="9" spans="1:13" s="45" customFormat="1" ht="45" customHeight="1" x14ac:dyDescent="0.3">
      <c r="A9" s="29"/>
      <c r="B9" s="20"/>
      <c r="C9" s="20"/>
      <c r="D9" s="91"/>
      <c r="E9" s="95"/>
      <c r="F9" s="20"/>
      <c r="G9" s="47"/>
      <c r="H9" s="88"/>
      <c r="I9" s="10"/>
      <c r="J9" s="62"/>
      <c r="K9" s="66">
        <v>0</v>
      </c>
      <c r="L9" s="8">
        <v>0</v>
      </c>
      <c r="M9" s="67">
        <v>0</v>
      </c>
    </row>
    <row r="10" spans="1:13" s="45" customFormat="1" ht="45" customHeight="1" x14ac:dyDescent="0.3">
      <c r="A10" s="28"/>
      <c r="B10" s="19"/>
      <c r="C10" s="19"/>
      <c r="D10" s="91"/>
      <c r="E10" s="95"/>
      <c r="F10" s="19"/>
      <c r="G10" s="47"/>
      <c r="H10" s="88"/>
      <c r="I10" s="8"/>
      <c r="J10" s="62"/>
      <c r="K10" s="66">
        <v>0</v>
      </c>
      <c r="L10" s="8">
        <v>0</v>
      </c>
      <c r="M10" s="67">
        <v>0</v>
      </c>
    </row>
    <row r="11" spans="1:13" s="45" customFormat="1" ht="45" customHeight="1" x14ac:dyDescent="0.3">
      <c r="A11" s="28"/>
      <c r="B11" s="19"/>
      <c r="C11" s="19"/>
      <c r="D11" s="91"/>
      <c r="E11" s="95"/>
      <c r="F11" s="19"/>
      <c r="G11" s="47"/>
      <c r="H11" s="88"/>
      <c r="I11" s="8"/>
      <c r="J11" s="62"/>
      <c r="K11" s="66">
        <v>0</v>
      </c>
      <c r="L11" s="8">
        <v>0</v>
      </c>
      <c r="M11" s="67">
        <v>0</v>
      </c>
    </row>
    <row r="12" spans="1:13" s="45" customFormat="1" ht="45" customHeight="1" thickBot="1" x14ac:dyDescent="0.35">
      <c r="A12" s="28"/>
      <c r="B12" s="19"/>
      <c r="C12" s="19"/>
      <c r="D12" s="91"/>
      <c r="E12" s="95"/>
      <c r="F12" s="19"/>
      <c r="G12" s="47"/>
      <c r="H12" s="88"/>
      <c r="I12" s="8"/>
      <c r="J12" s="62"/>
      <c r="K12" s="181">
        <f>SUM(K9:M11)</f>
        <v>0</v>
      </c>
      <c r="L12" s="181"/>
      <c r="M12" s="182"/>
    </row>
    <row r="13" spans="1:13" s="45" customFormat="1" ht="45" customHeight="1" x14ac:dyDescent="0.35">
      <c r="A13" s="28"/>
      <c r="B13" s="19"/>
      <c r="C13" s="19"/>
      <c r="D13" s="91"/>
      <c r="E13" s="95"/>
      <c r="F13" s="19"/>
      <c r="G13" s="47"/>
      <c r="H13" s="88"/>
      <c r="I13" s="8"/>
      <c r="J13" s="62"/>
      <c r="K13" s="13"/>
      <c r="L13" s="64" t="s">
        <v>3</v>
      </c>
      <c r="M13" s="64"/>
    </row>
  </sheetData>
  <mergeCells count="6">
    <mergeCell ref="K8:M8"/>
    <mergeCell ref="K12:M12"/>
    <mergeCell ref="A1:I1"/>
    <mergeCell ref="K1:M1"/>
    <mergeCell ref="K4:M4"/>
    <mergeCell ref="K6:M6"/>
  </mergeCells>
  <printOptions gridLines="1"/>
  <pageMargins left="0.5" right="0.5" top="0.5" bottom="0.25" header="0.5" footer="0.3"/>
  <pageSetup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showGridLines="0" tabSelected="1" zoomScale="68" zoomScaleNormal="68" workbookViewId="0">
      <selection activeCell="A2" sqref="A1:N1048576"/>
    </sheetView>
  </sheetViews>
  <sheetFormatPr defaultRowHeight="15.5" x14ac:dyDescent="0.35"/>
  <cols>
    <col min="1" max="1" width="3.453125" style="1" customWidth="1"/>
    <col min="2" max="2" width="11.453125" style="2" customWidth="1"/>
    <col min="3" max="3" width="9.453125" style="1" customWidth="1"/>
    <col min="4" max="4" width="15.81640625" style="2" customWidth="1"/>
    <col min="5" max="5" width="13.453125" style="2" customWidth="1"/>
    <col min="6" max="6" width="7" style="1" customWidth="1"/>
    <col min="7" max="7" width="8.1796875" style="11" customWidth="1"/>
    <col min="8" max="8" width="6.7265625" style="4" customWidth="1"/>
    <col min="9" max="9" width="26.81640625" style="12" customWidth="1"/>
    <col min="10" max="10" width="19.26953125" style="5" customWidth="1"/>
    <col min="11" max="11" width="2.90625" style="5" customWidth="1"/>
    <col min="12" max="12" width="10.1796875" style="13" bestFit="1" customWidth="1"/>
    <col min="13" max="13" width="8.7265625" style="64"/>
    <col min="14" max="14" width="10.1796875" style="64" customWidth="1"/>
    <col min="15" max="15" width="8.7265625" style="64"/>
  </cols>
  <sheetData>
    <row r="1" spans="1:15" s="81" customFormat="1" ht="16" thickBot="1" x14ac:dyDescent="0.4">
      <c r="A1" s="183" t="s">
        <v>104</v>
      </c>
      <c r="B1" s="184"/>
      <c r="C1" s="184"/>
      <c r="D1" s="184"/>
      <c r="E1" s="184"/>
      <c r="F1" s="184"/>
      <c r="G1" s="184"/>
      <c r="H1" s="184"/>
      <c r="I1" s="184"/>
      <c r="J1" s="185"/>
      <c r="K1" s="59"/>
      <c r="L1" s="186" t="s">
        <v>65</v>
      </c>
      <c r="M1" s="186"/>
      <c r="N1" s="186"/>
      <c r="O1" s="1"/>
    </row>
    <row r="2" spans="1:15" s="104" customFormat="1" ht="26" x14ac:dyDescent="0.35">
      <c r="A2" s="32" t="s">
        <v>16</v>
      </c>
      <c r="B2" s="48" t="s">
        <v>0</v>
      </c>
      <c r="C2" s="99" t="s">
        <v>21</v>
      </c>
      <c r="D2" s="83" t="s">
        <v>88</v>
      </c>
      <c r="E2" s="100" t="s">
        <v>19</v>
      </c>
      <c r="F2" s="48" t="s">
        <v>20</v>
      </c>
      <c r="G2" s="41" t="s">
        <v>23</v>
      </c>
      <c r="H2" s="43" t="s">
        <v>89</v>
      </c>
      <c r="I2" s="101" t="s">
        <v>90</v>
      </c>
      <c r="J2" s="77" t="s">
        <v>24</v>
      </c>
      <c r="K2" s="102"/>
      <c r="L2" s="70" t="s">
        <v>1</v>
      </c>
      <c r="M2" s="71" t="s">
        <v>66</v>
      </c>
      <c r="N2" s="72" t="s">
        <v>67</v>
      </c>
      <c r="O2" s="103"/>
    </row>
    <row r="3" spans="1:15" ht="29.5" customHeight="1" thickBot="1" x14ac:dyDescent="0.4">
      <c r="A3" s="29" t="s">
        <v>3</v>
      </c>
      <c r="B3" s="40" t="s">
        <v>3</v>
      </c>
      <c r="C3" s="52"/>
      <c r="D3" s="89"/>
      <c r="E3" s="92"/>
      <c r="F3" s="50"/>
      <c r="G3" s="55"/>
      <c r="H3" s="60"/>
      <c r="I3" s="88"/>
      <c r="J3" s="57"/>
      <c r="K3" s="62"/>
      <c r="L3" s="80">
        <v>0</v>
      </c>
      <c r="M3" s="84">
        <v>43560</v>
      </c>
      <c r="N3" s="85">
        <f>SUM(L3/M3)</f>
        <v>0</v>
      </c>
    </row>
    <row r="4" spans="1:15" ht="29.5" customHeight="1" x14ac:dyDescent="0.35">
      <c r="A4" s="29"/>
      <c r="B4" s="40"/>
      <c r="C4" s="52"/>
      <c r="D4" s="89"/>
      <c r="E4" s="93"/>
      <c r="F4" s="50"/>
      <c r="G4" s="55"/>
      <c r="H4" s="60"/>
      <c r="I4" s="88"/>
      <c r="J4" s="57"/>
      <c r="K4" s="62"/>
      <c r="L4" s="155" t="s">
        <v>68</v>
      </c>
      <c r="M4" s="156"/>
      <c r="N4" s="157"/>
    </row>
    <row r="5" spans="1:15" ht="29.5" customHeight="1" thickBot="1" x14ac:dyDescent="0.4">
      <c r="A5" s="28"/>
      <c r="B5" s="39"/>
      <c r="C5" s="53"/>
      <c r="D5" s="90"/>
      <c r="E5" s="94"/>
      <c r="F5" s="49"/>
      <c r="G5" s="55"/>
      <c r="H5" s="60"/>
      <c r="I5" s="88"/>
      <c r="J5" s="57"/>
      <c r="K5" s="62"/>
      <c r="L5" s="73">
        <v>0</v>
      </c>
      <c r="M5" s="74">
        <v>0</v>
      </c>
      <c r="N5" s="82">
        <f>SUM(L5:M5)</f>
        <v>0</v>
      </c>
    </row>
    <row r="6" spans="1:15" ht="29.5" customHeight="1" x14ac:dyDescent="0.35">
      <c r="A6" s="29"/>
      <c r="B6" s="40"/>
      <c r="C6" s="52"/>
      <c r="D6" s="89"/>
      <c r="E6" s="92"/>
      <c r="F6" s="50"/>
      <c r="G6" s="55"/>
      <c r="H6" s="60"/>
      <c r="I6" s="88"/>
      <c r="J6" s="57"/>
      <c r="K6" s="62"/>
      <c r="L6" s="155" t="s">
        <v>71</v>
      </c>
      <c r="M6" s="156"/>
      <c r="N6" s="157"/>
    </row>
    <row r="7" spans="1:15" ht="29.5" customHeight="1" thickBot="1" x14ac:dyDescent="0.4">
      <c r="A7" s="29"/>
      <c r="B7" s="40"/>
      <c r="C7" s="52"/>
      <c r="D7" s="89"/>
      <c r="E7" s="93"/>
      <c r="F7" s="50"/>
      <c r="G7" s="55"/>
      <c r="H7" s="60"/>
      <c r="I7" s="88"/>
      <c r="J7" s="57"/>
      <c r="K7" s="62"/>
      <c r="L7" s="68">
        <v>0</v>
      </c>
      <c r="M7" s="86">
        <v>0</v>
      </c>
      <c r="N7" s="87">
        <f>SUM(L7:M7)</f>
        <v>0</v>
      </c>
    </row>
    <row r="8" spans="1:15" ht="29.5" customHeight="1" x14ac:dyDescent="0.35">
      <c r="A8" s="28"/>
      <c r="B8" s="39"/>
      <c r="C8" s="54"/>
      <c r="D8" s="91"/>
      <c r="E8" s="95"/>
      <c r="F8" s="49"/>
      <c r="G8" s="55"/>
      <c r="H8" s="60"/>
      <c r="I8" s="88"/>
      <c r="J8" s="57"/>
      <c r="K8" s="62"/>
      <c r="L8" s="158" t="s">
        <v>69</v>
      </c>
      <c r="M8" s="159"/>
      <c r="N8" s="160"/>
    </row>
    <row r="9" spans="1:15" s="45" customFormat="1" ht="29.5" customHeight="1" x14ac:dyDescent="0.3">
      <c r="A9" s="28"/>
      <c r="B9" s="39"/>
      <c r="C9" s="54"/>
      <c r="D9" s="91"/>
      <c r="E9" s="95"/>
      <c r="F9" s="49"/>
      <c r="G9" s="55"/>
      <c r="H9" s="60"/>
      <c r="I9" s="88"/>
      <c r="J9" s="57"/>
      <c r="K9" s="62"/>
      <c r="L9" s="66">
        <v>0</v>
      </c>
      <c r="M9" s="8">
        <v>0</v>
      </c>
      <c r="N9" s="67">
        <v>0</v>
      </c>
      <c r="O9" s="65"/>
    </row>
    <row r="10" spans="1:15" ht="29.5" customHeight="1" x14ac:dyDescent="0.35">
      <c r="A10" s="28"/>
      <c r="B10" s="39"/>
      <c r="C10" s="54"/>
      <c r="D10" s="91"/>
      <c r="E10" s="95"/>
      <c r="F10" s="49"/>
      <c r="G10" s="55"/>
      <c r="H10" s="60"/>
      <c r="I10" s="88"/>
      <c r="J10" s="57"/>
      <c r="K10" s="62"/>
      <c r="L10" s="66">
        <v>0</v>
      </c>
      <c r="M10" s="8">
        <v>0</v>
      </c>
      <c r="N10" s="67">
        <v>0</v>
      </c>
    </row>
    <row r="11" spans="1:15" ht="29.5" customHeight="1" x14ac:dyDescent="0.35">
      <c r="A11" s="28"/>
      <c r="B11" s="39"/>
      <c r="C11" s="54"/>
      <c r="D11" s="91"/>
      <c r="E11" s="95"/>
      <c r="F11" s="49"/>
      <c r="G11" s="55"/>
      <c r="H11" s="60"/>
      <c r="I11" s="88"/>
      <c r="J11" s="57"/>
      <c r="K11" s="62"/>
      <c r="L11" s="66">
        <v>0</v>
      </c>
      <c r="M11" s="8">
        <v>0</v>
      </c>
      <c r="N11" s="67">
        <v>0</v>
      </c>
    </row>
    <row r="12" spans="1:15" ht="29.5" customHeight="1" thickBot="1" x14ac:dyDescent="0.4">
      <c r="A12" s="28"/>
      <c r="B12" s="39"/>
      <c r="C12" s="54"/>
      <c r="D12" s="91"/>
      <c r="E12" s="95"/>
      <c r="F12" s="49"/>
      <c r="G12" s="55"/>
      <c r="H12" s="60"/>
      <c r="I12" s="88"/>
      <c r="J12" s="57"/>
      <c r="K12" s="62"/>
      <c r="L12" s="181">
        <f>SUM(L9:N11)</f>
        <v>0</v>
      </c>
      <c r="M12" s="181"/>
      <c r="N12" s="182"/>
    </row>
    <row r="13" spans="1:15" ht="29.5" customHeight="1" x14ac:dyDescent="0.35">
      <c r="A13" s="28"/>
      <c r="B13" s="39"/>
      <c r="C13" s="54"/>
      <c r="D13" s="91"/>
      <c r="E13" s="95"/>
      <c r="F13" s="49"/>
      <c r="G13" s="55"/>
      <c r="H13" s="60"/>
      <c r="I13" s="88"/>
      <c r="J13" s="57"/>
      <c r="K13" s="62"/>
      <c r="M13" s="64" t="s">
        <v>3</v>
      </c>
    </row>
  </sheetData>
  <mergeCells count="6">
    <mergeCell ref="L12:N12"/>
    <mergeCell ref="L8:N8"/>
    <mergeCell ref="A1:J1"/>
    <mergeCell ref="L1:N1"/>
    <mergeCell ref="L4:N4"/>
    <mergeCell ref="L6:N6"/>
  </mergeCells>
  <printOptions gridLines="1"/>
  <pageMargins left="0.5" right="0.5" top="0.5" bottom="0.25" header="0.5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image of improvement blank</vt:lpstr>
      <vt:lpstr>Protest Worksheet Example</vt:lpstr>
      <vt:lpstr>ImpListfromAppCardExample</vt:lpstr>
      <vt:lpstr>Instructions and Dep Calculator</vt:lpstr>
      <vt:lpstr>Spreadsheet 4 You</vt:lpstr>
      <vt:lpstr>Blank Spreadsheet No Formulas</vt:lpstr>
      <vt:lpstr>Improvements Blank for web</vt:lpstr>
      <vt:lpstr>Improvements Blank App Cards</vt:lpstr>
      <vt:lpstr>'image of improvement blank'!Print_Titles</vt:lpstr>
      <vt:lpstr>ImpListfromAppCardExample!Print_Titles</vt:lpstr>
    </vt:vector>
  </TitlesOfParts>
  <Company>Galveston County Tax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E. Johnson</dc:creator>
  <cp:lastModifiedBy>Galveston County</cp:lastModifiedBy>
  <cp:lastPrinted>2020-04-12T11:34:59Z</cp:lastPrinted>
  <dcterms:created xsi:type="dcterms:W3CDTF">2013-04-07T15:02:40Z</dcterms:created>
  <dcterms:modified xsi:type="dcterms:W3CDTF">2021-04-22T09:54:09Z</dcterms:modified>
</cp:coreProperties>
</file>